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БЮДЖЕТА'!$A$8:$Y$8</definedName>
    <definedName name="_xlnm.Print_Titles" localSheetId="0">'БЕЗ УЧЕТА СЧЕТОВ БЮДЖЕТА'!$8:$8</definedName>
    <definedName name="_xlnm.Print_Area" localSheetId="0">'БЕЗ УЧЕТА СЧЕТОВ БЮДЖЕТА'!$A$1:$Y$182</definedName>
  </definedNames>
  <calcPr fullCalcOnLoad="1"/>
</workbook>
</file>

<file path=xl/sharedStrings.xml><?xml version="1.0" encoding="utf-8"?>
<sst xmlns="http://schemas.openxmlformats.org/spreadsheetml/2006/main" count="395" uniqueCount="272">
  <si>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</si>
  <si>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</si>
  <si>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</si>
  <si>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</si>
  <si>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</si>
  <si>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</si>
  <si>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</si>
  <si>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</si>
  <si>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</si>
  <si>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</si>
  <si>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</si>
  <si>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</si>
  <si>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</si>
  <si>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</si>
  <si>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</si>
  <si>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</si>
  <si>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</si>
  <si>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</si>
  <si>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</si>
  <si>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</si>
  <si>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</si>
  <si>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</si>
  <si>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</si>
  <si>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</si>
  <si>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</si>
  <si>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</si>
  <si>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</si>
  <si>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</si>
  <si>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</si>
  <si>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</si>
  <si>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</si>
  <si>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</si>
  <si>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</si>
  <si>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</si>
  <si>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</si>
  <si>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</si>
  <si>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</si>
  <si>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</si>
  <si>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</si>
  <si>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</si>
  <si>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</si>
  <si>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</si>
  <si>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</si>
  <si>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</si>
  <si>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</si>
  <si>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</si>
  <si>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</si>
  <si>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</si>
  <si>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</si>
  <si>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</si>
  <si>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</si>
  <si>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</si>
  <si>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</si>
  <si>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</si>
  <si>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</si>
  <si>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</si>
  <si>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</si>
  <si>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</si>
  <si>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</si>
  <si>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</si>
  <si>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</si>
  <si>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</si>
  <si>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</si>
  <si>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</si>
  <si>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</si>
  <si>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</si>
  <si>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</si>
  <si>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</si>
  <si>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</si>
  <si>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</si>
  <si>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</si>
  <si>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</si>
  <si>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</si>
  <si>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</si>
  <si>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</si>
  <si>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</si>
  <si>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</si>
  <si>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</si>
  <si>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</si>
  <si>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</si>
  <si>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</si>
  <si>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</si>
  <si>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</si>
  <si>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</si>
  <si>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</si>
  <si>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</si>
  <si>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</si>
  <si>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</si>
  <si>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</si>
  <si>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</si>
  <si>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</si>
  <si>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</si>
  <si>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</si>
  <si>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</si>
  <si>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</si>
  <si>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</si>
  <si>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</si>
  <si>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</si>
  <si>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</si>
  <si>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</si>
  <si>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</si>
  <si>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</si>
  <si>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</si>
  <si>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</si>
  <si>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</si>
  <si>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</si>
  <si>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</si>
  <si>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</si>
  <si>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</si>
  <si>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</si>
  <si>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</si>
  <si>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</si>
  <si>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</si>
  <si>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</si>
  <si>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</si>
  <si>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</si>
  <si>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</si>
  <si>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</si>
  <si>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</si>
  <si>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</si>
  <si>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</si>
  <si>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</si>
  <si>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</si>
  <si>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</si>
  <si>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</si>
  <si>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</si>
  <si>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</si>
  <si>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</si>
  <si>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</si>
  <si>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</si>
  <si>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</si>
  <si>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</si>
  <si>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</si>
  <si>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</si>
  <si>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</si>
  <si>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</si>
  <si>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</si>
  <si>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</si>
  <si>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</si>
  <si>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</si>
  <si>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</si>
  <si>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</si>
  <si>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</si>
  <si>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</si>
  <si>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</si>
  <si>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</si>
  <si>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</si>
  <si>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</si>
  <si>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</si>
  <si>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</si>
  <si>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</si>
  <si>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</si>
  <si>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</si>
  <si>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</si>
  <si>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</si>
  <si>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</si>
  <si>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</si>
  <si>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</si>
  <si>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</si>
  <si>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</si>
  <si>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</si>
  <si>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</si>
  <si>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</si>
  <si>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</si>
  <si>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</si>
  <si>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</si>
  <si>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</si>
  <si>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</si>
  <si>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</si>
  <si>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</si>
  <si>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</si>
  <si>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</si>
  <si>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</si>
  <si>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</si>
  <si>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</si>
  <si>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</si>
  <si>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</si>
  <si>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</si>
  <si>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</si>
  <si>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</si>
  <si>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</si>
  <si>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</si>
  <si>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</si>
  <si>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</si>
  <si>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</si>
  <si>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</si>
  <si>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</si>
  <si>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</si>
  <si>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</si>
  <si>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</si>
  <si>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</si>
  <si>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</si>
  <si>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</si>
  <si>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</si>
  <si>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</si>
  <si>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</si>
  <si>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</si>
  <si>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</si>
  <si>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</si>
  <si>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</si>
  <si>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</si>
  <si>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</si>
  <si>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</si>
  <si>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</si>
  <si>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</si>
  <si>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</si>
  <si>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</si>
  <si>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</si>
  <si>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</si>
  <si>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</si>
  <si>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</si>
  <si>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</si>
  <si>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</si>
  <si>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</si>
  <si>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</si>
  <si>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</si>
  <si>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</si>
  <si>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</si>
  <si>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</si>
  <si>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</si>
  <si>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</si>
  <si>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</si>
  <si>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</si>
  <si>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</si>
  <si>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</si>
  <si>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</si>
  <si>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</si>
  <si>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</si>
  <si>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</si>
  <si>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</si>
  <si>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</si>
  <si>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</si>
  <si>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</si>
  <si>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</si>
  <si>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</si>
  <si>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</si>
  <si>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</si>
  <si>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</si>
  <si>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</si>
  <si>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</si>
  <si>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</si>
  <si>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</si>
  <si>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</si>
  <si>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</si>
  <si>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</si>
  <si>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</si>
  <si>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</si>
  <si>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</si>
  <si>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</si>
  <si>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</si>
  <si>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</si>
  <si>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</si>
  <si>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</si>
  <si>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</si>
  <si>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03100R5200</t>
  </si>
  <si>
    <t>Строительство (реконструкция) зданий муниципальных общеобразовательных организаций</t>
  </si>
  <si>
    <t xml:space="preserve">Михайловского муниципального </t>
  </si>
  <si>
    <t>08000L0645</t>
  </si>
  <si>
    <t>22000S2070</t>
  </si>
  <si>
    <t>05000L0270</t>
  </si>
  <si>
    <t>01000L0200</t>
  </si>
  <si>
    <t>Социальное обеспечение населения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</si>
  <si>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</si>
  <si>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</si>
  <si>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</si>
  <si>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</si>
  <si>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</si>
  <si>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Исполнено</t>
  </si>
  <si>
    <t xml:space="preserve"> % Исполнения</t>
  </si>
  <si>
    <t>9990054850</t>
  </si>
  <si>
    <t>Приложение 4 к решению Думы</t>
  </si>
  <si>
    <t>района № 204 от 24.08.2017г.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</si>
</sst>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top" wrapText="1"/>
    </xf>
    <xf numFmtId="0" fontId="4" fillId="40" borderId="16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  <xf numFmtId="2" fontId="3" fillId="40" borderId="23" xfId="0" applyNumberFormat="1" applyFont="1" applyFill="1" applyBorder="1" applyAlignment="1">
      <alignment horizontal="center" vertical="center" wrapText="1"/>
    </xf>
    <xf numFmtId="0" fontId="3" fillId="40" borderId="24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top" wrapText="1" shrinkToFit="1"/>
    </xf>
    <xf numFmtId="4" fontId="2" fillId="40" borderId="17" xfId="0" applyNumberFormat="1" applyFont="1" applyFill="1" applyBorder="1" applyAlignment="1">
      <alignment horizontal="center" vertical="center" shrinkToFit="1"/>
    </xf>
    <xf numFmtId="4" fontId="2" fillId="40" borderId="14" xfId="0" applyNumberFormat="1" applyFont="1" applyFill="1" applyBorder="1" applyAlignment="1">
      <alignment horizontal="center" vertical="center" shrinkToFit="1"/>
    </xf>
    <xf numFmtId="168" fontId="2" fillId="40" borderId="17" xfId="0" applyNumberFormat="1" applyFont="1" applyFill="1" applyBorder="1" applyAlignment="1">
      <alignment horizontal="center" vertical="center" wrapText="1"/>
    </xf>
    <xf numFmtId="4" fontId="11" fillId="40" borderId="19" xfId="0" applyNumberFormat="1" applyFont="1" applyFill="1" applyBorder="1" applyAlignment="1">
      <alignment horizontal="center" vertical="center" wrapText="1"/>
    </xf>
    <xf numFmtId="4" fontId="2" fillId="40" borderId="26" xfId="0" applyNumberFormat="1" applyFont="1" applyFill="1" applyBorder="1" applyAlignment="1">
      <alignment horizontal="center" vertical="center" shrinkToFit="1"/>
    </xf>
    <xf numFmtId="4" fontId="2" fillId="40" borderId="13" xfId="0" applyNumberFormat="1" applyFont="1" applyFill="1" applyBorder="1" applyAlignment="1">
      <alignment horizontal="center" vertical="center" shrinkToFit="1"/>
    </xf>
    <xf numFmtId="168" fontId="2" fillId="40" borderId="13" xfId="0" applyNumberFormat="1" applyFont="1" applyFill="1" applyBorder="1" applyAlignment="1">
      <alignment horizontal="center" vertical="center" shrinkToFit="1"/>
    </xf>
    <xf numFmtId="2" fontId="4" fillId="41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4" fillId="33" borderId="15" xfId="0" applyNumberFormat="1" applyFont="1" applyFill="1" applyBorder="1" applyAlignment="1">
      <alignment horizontal="center" vertical="center" wrapText="1"/>
    </xf>
    <xf numFmtId="170" fontId="6" fillId="39" borderId="10" xfId="0" applyNumberFormat="1" applyFont="1" applyFill="1" applyBorder="1" applyAlignment="1">
      <alignment horizontal="center" vertical="center" wrapText="1"/>
    </xf>
    <xf numFmtId="170" fontId="2" fillId="35" borderId="10" xfId="0" applyNumberFormat="1" applyFont="1" applyFill="1" applyBorder="1" applyAlignment="1">
      <alignment horizontal="center" vertical="center" wrapText="1"/>
    </xf>
    <xf numFmtId="170" fontId="2" fillId="38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wrapTex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11" fillId="38" borderId="10" xfId="0" applyNumberFormat="1" applyFont="1" applyFill="1" applyBorder="1" applyAlignment="1">
      <alignment horizontal="center" vertical="center" wrapTex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40" borderId="10" xfId="0" applyNumberFormat="1" applyFont="1" applyFill="1" applyBorder="1" applyAlignment="1">
      <alignment horizontal="center" vertical="center" shrinkToFit="1"/>
    </xf>
    <xf numFmtId="170" fontId="6" fillId="39" borderId="10" xfId="0" applyNumberFormat="1" applyFont="1" applyFill="1" applyBorder="1" applyAlignment="1">
      <alignment horizontal="center" vertical="center" shrinkToFit="1"/>
    </xf>
    <xf numFmtId="170" fontId="6" fillId="38" borderId="10" xfId="0" applyNumberFormat="1" applyFont="1" applyFill="1" applyBorder="1" applyAlignment="1">
      <alignment horizontal="center" vertical="center" shrinkToFit="1"/>
    </xf>
    <xf numFmtId="170" fontId="11" fillId="35" borderId="10" xfId="0" applyNumberFormat="1" applyFont="1" applyFill="1" applyBorder="1" applyAlignment="1">
      <alignment horizontal="center" vertical="center" wrapText="1"/>
    </xf>
    <xf numFmtId="170" fontId="11" fillId="37" borderId="10" xfId="0" applyNumberFormat="1" applyFont="1" applyFill="1" applyBorder="1" applyAlignment="1">
      <alignment horizontal="center" vertical="center" wrapText="1"/>
    </xf>
    <xf numFmtId="170" fontId="5" fillId="37" borderId="0" xfId="0" applyNumberFormat="1" applyFont="1" applyFill="1" applyBorder="1" applyAlignment="1">
      <alignment horizontal="center" vertical="center" shrinkToFit="1"/>
    </xf>
    <xf numFmtId="170" fontId="3" fillId="33" borderId="0" xfId="0" applyNumberFormat="1" applyFont="1" applyFill="1" applyBorder="1" applyAlignment="1">
      <alignment horizontal="right"/>
    </xf>
    <xf numFmtId="170" fontId="4" fillId="33" borderId="10" xfId="0" applyNumberFormat="1" applyFont="1" applyFill="1" applyBorder="1" applyAlignment="1">
      <alignment horizontal="center" vertical="center" wrapText="1"/>
    </xf>
    <xf numFmtId="170" fontId="1" fillId="33" borderId="0" xfId="0" applyNumberFormat="1" applyFont="1" applyFill="1" applyAlignment="1">
      <alignment/>
    </xf>
    <xf numFmtId="170" fontId="1" fillId="33" borderId="0" xfId="0" applyNumberFormat="1" applyFont="1" applyFill="1" applyAlignment="1">
      <alignment horizontal="left" wrapText="1"/>
    </xf>
    <xf numFmtId="170" fontId="11" fillId="37" borderId="10" xfId="0" applyNumberFormat="1" applyFont="1" applyFill="1" applyBorder="1" applyAlignment="1">
      <alignment horizontal="center" vertical="center" shrinkToFit="1"/>
    </xf>
    <xf numFmtId="2" fontId="4" fillId="41" borderId="10" xfId="0" applyNumberFormat="1" applyFont="1" applyFill="1" applyBorder="1" applyAlignment="1">
      <alignment horizontal="center" vertical="center"/>
    </xf>
    <xf numFmtId="0" fontId="1" fillId="40" borderId="0" xfId="0" applyFont="1" applyFill="1" applyAlignment="1">
      <alignment/>
    </xf>
    <xf numFmtId="2" fontId="11" fillId="4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6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9.125" style="2" hidden="1" customWidth="1"/>
    <col min="4" max="4" width="15.125" style="2" customWidth="1"/>
    <col min="5" max="5" width="18.25390625" style="132" customWidth="1"/>
    <col min="6" max="21" width="0" style="2" hidden="1" customWidth="1"/>
    <col min="22" max="22" width="14.875" style="38" hidden="1" customWidth="1"/>
    <col min="23" max="23" width="11.875" style="33" hidden="1" customWidth="1"/>
    <col min="24" max="24" width="14.625" style="132" customWidth="1"/>
    <col min="25" max="25" width="16.875" style="2" customWidth="1"/>
    <col min="26" max="16384" width="9.125" style="2" customWidth="1"/>
  </cols>
  <sheetData>
    <row r="1" spans="2:5" ht="15.75">
      <c r="B1" s="158" t="s">
        <v>270</v>
      </c>
      <c r="C1" s="158"/>
      <c r="D1" s="158"/>
      <c r="E1" s="158"/>
    </row>
    <row r="2" spans="2:5" ht="15.75">
      <c r="B2" s="158" t="s">
        <v>256</v>
      </c>
      <c r="C2" s="158"/>
      <c r="D2" s="158"/>
      <c r="E2" s="158"/>
    </row>
    <row r="3" spans="2:5" ht="15.75">
      <c r="B3" s="158" t="s">
        <v>271</v>
      </c>
      <c r="C3" s="158"/>
      <c r="D3" s="158"/>
      <c r="E3" s="158"/>
    </row>
    <row r="5" spans="1:23" ht="30.75" customHeight="1">
      <c r="A5" s="157" t="s">
        <v>27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V5" s="2"/>
      <c r="W5" s="2"/>
    </row>
    <row r="6" spans="1:23" ht="57" customHeight="1">
      <c r="A6" s="156" t="s">
        <v>246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V6" s="2"/>
      <c r="W6" s="2"/>
    </row>
    <row r="7" spans="1:23" ht="16.5" thickBot="1">
      <c r="A7" s="36"/>
      <c r="B7" s="36"/>
      <c r="C7" s="36"/>
      <c r="D7" s="36"/>
      <c r="E7" s="148" t="s">
        <v>73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W7" s="41" t="s">
        <v>24</v>
      </c>
    </row>
    <row r="8" spans="1:25" ht="48" thickBot="1">
      <c r="A8" s="4" t="s">
        <v>0</v>
      </c>
      <c r="B8" s="4" t="s">
        <v>17</v>
      </c>
      <c r="C8" s="4" t="s">
        <v>1</v>
      </c>
      <c r="D8" s="4"/>
      <c r="E8" s="149" t="s">
        <v>4</v>
      </c>
      <c r="F8" s="18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28" t="s">
        <v>4</v>
      </c>
      <c r="V8" s="42" t="s">
        <v>26</v>
      </c>
      <c r="W8" s="34" t="s">
        <v>25</v>
      </c>
      <c r="X8" s="133" t="s">
        <v>267</v>
      </c>
      <c r="Y8" s="116" t="s">
        <v>268</v>
      </c>
    </row>
    <row r="9" spans="1:25" ht="25.5" customHeight="1" thickBot="1">
      <c r="A9" s="74" t="s">
        <v>74</v>
      </c>
      <c r="B9" s="75" t="s">
        <v>2</v>
      </c>
      <c r="C9" s="76"/>
      <c r="D9" s="75" t="s">
        <v>115</v>
      </c>
      <c r="E9" s="134">
        <f>E15+E19+E49+E57+E61+E66+E70+E76+E79+E82+E85+E88+E98+E10+E53+E46+E102+E106+E112</f>
        <v>516809.70100000006</v>
      </c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6"/>
      <c r="W9" s="67"/>
      <c r="X9" s="134">
        <f>X15+X19+X49+X57+X61+X66+X70+X76+X79+X82+X85+X88+X98+X10+X53+X46+X102+X106+X112</f>
        <v>268753.57300000003</v>
      </c>
      <c r="Y9" s="130">
        <f>X9/E9*100</f>
        <v>52.00242419598079</v>
      </c>
    </row>
    <row r="10" spans="1:25" ht="33.75" customHeight="1" thickBot="1">
      <c r="A10" s="8" t="s">
        <v>231</v>
      </c>
      <c r="B10" s="82" t="s">
        <v>81</v>
      </c>
      <c r="C10" s="83"/>
      <c r="D10" s="82" t="s">
        <v>116</v>
      </c>
      <c r="E10" s="135">
        <f>E11</f>
        <v>1280.3</v>
      </c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/>
      <c r="W10" s="67"/>
      <c r="X10" s="135">
        <f>X11</f>
        <v>0</v>
      </c>
      <c r="Y10" s="130">
        <f aca="true" t="shared" si="0" ref="Y10:Y73">X10/E10*100</f>
        <v>0</v>
      </c>
    </row>
    <row r="11" spans="1:25" ht="18" customHeight="1" thickBot="1">
      <c r="A11" s="107" t="s">
        <v>18</v>
      </c>
      <c r="B11" s="84" t="s">
        <v>81</v>
      </c>
      <c r="C11" s="85"/>
      <c r="D11" s="84" t="s">
        <v>116</v>
      </c>
      <c r="E11" s="136">
        <f>E12+E13+E14</f>
        <v>1280.3</v>
      </c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67"/>
      <c r="X11" s="136">
        <f>X12+X13+X14</f>
        <v>0</v>
      </c>
      <c r="Y11" s="130">
        <f t="shared" si="0"/>
        <v>0</v>
      </c>
    </row>
    <row r="12" spans="1:25" ht="25.5" customHeight="1" thickBot="1">
      <c r="A12" s="62" t="s">
        <v>80</v>
      </c>
      <c r="B12" s="86" t="s">
        <v>81</v>
      </c>
      <c r="C12" s="87"/>
      <c r="D12" s="86" t="s">
        <v>260</v>
      </c>
      <c r="E12" s="137">
        <v>1280.3</v>
      </c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6"/>
      <c r="W12" s="67"/>
      <c r="X12" s="137">
        <v>0</v>
      </c>
      <c r="Y12" s="130">
        <f t="shared" si="0"/>
        <v>0</v>
      </c>
    </row>
    <row r="13" spans="1:25" ht="25.5" customHeight="1" thickBot="1">
      <c r="A13" s="62" t="s">
        <v>223</v>
      </c>
      <c r="B13" s="86" t="s">
        <v>81</v>
      </c>
      <c r="C13" s="87"/>
      <c r="D13" s="86" t="s">
        <v>225</v>
      </c>
      <c r="E13" s="137">
        <v>0</v>
      </c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6"/>
      <c r="W13" s="67"/>
      <c r="X13" s="137">
        <v>0</v>
      </c>
      <c r="Y13" s="130">
        <v>0</v>
      </c>
    </row>
    <row r="14" spans="1:25" ht="25.5" customHeight="1" thickBot="1">
      <c r="A14" s="62" t="s">
        <v>224</v>
      </c>
      <c r="B14" s="86" t="s">
        <v>81</v>
      </c>
      <c r="C14" s="87"/>
      <c r="D14" s="86" t="s">
        <v>228</v>
      </c>
      <c r="E14" s="137">
        <v>0</v>
      </c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  <c r="W14" s="67"/>
      <c r="X14" s="137">
        <v>0</v>
      </c>
      <c r="Y14" s="130">
        <v>0</v>
      </c>
    </row>
    <row r="15" spans="1:25" ht="32.25" thickBot="1">
      <c r="A15" s="131" t="s">
        <v>229</v>
      </c>
      <c r="B15" s="14">
        <v>951</v>
      </c>
      <c r="C15" s="9"/>
      <c r="D15" s="9" t="s">
        <v>118</v>
      </c>
      <c r="E15" s="138">
        <f>E16</f>
        <v>10500</v>
      </c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/>
      <c r="W15" s="67"/>
      <c r="X15" s="138">
        <f>X16</f>
        <v>7366.526</v>
      </c>
      <c r="Y15" s="153">
        <f t="shared" si="0"/>
        <v>70.15739047619047</v>
      </c>
    </row>
    <row r="16" spans="1:25" ht="16.5" thickBot="1">
      <c r="A16" s="107" t="s">
        <v>18</v>
      </c>
      <c r="B16" s="108">
        <v>951</v>
      </c>
      <c r="C16" s="109"/>
      <c r="D16" s="108" t="s">
        <v>118</v>
      </c>
      <c r="E16" s="139">
        <f>E17+E18</f>
        <v>10500</v>
      </c>
      <c r="F16" s="64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6"/>
      <c r="W16" s="67"/>
      <c r="X16" s="139">
        <f>X17+X18</f>
        <v>7366.526</v>
      </c>
      <c r="Y16" s="130">
        <f t="shared" si="0"/>
        <v>70.15739047619047</v>
      </c>
    </row>
    <row r="17" spans="1:25" ht="32.25" thickBot="1">
      <c r="A17" s="62" t="s">
        <v>46</v>
      </c>
      <c r="B17" s="59">
        <v>951</v>
      </c>
      <c r="C17" s="61"/>
      <c r="D17" s="60" t="s">
        <v>117</v>
      </c>
      <c r="E17" s="95">
        <v>10500</v>
      </c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6"/>
      <c r="W17" s="67"/>
      <c r="X17" s="95">
        <v>7366.526</v>
      </c>
      <c r="Y17" s="153">
        <f t="shared" si="0"/>
        <v>70.15739047619047</v>
      </c>
    </row>
    <row r="18" spans="1:25" ht="19.5" thickBot="1">
      <c r="A18" s="62" t="s">
        <v>110</v>
      </c>
      <c r="B18" s="59">
        <v>951</v>
      </c>
      <c r="C18" s="61"/>
      <c r="D18" s="60" t="s">
        <v>117</v>
      </c>
      <c r="E18" s="95">
        <v>0</v>
      </c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/>
      <c r="W18" s="67"/>
      <c r="X18" s="152">
        <v>0</v>
      </c>
      <c r="Y18" s="130">
        <v>0</v>
      </c>
    </row>
    <row r="19" spans="1:25" ht="32.25" thickBot="1">
      <c r="A19" s="131" t="s">
        <v>230</v>
      </c>
      <c r="B19" s="14">
        <v>953</v>
      </c>
      <c r="C19" s="9"/>
      <c r="D19" s="9" t="s">
        <v>121</v>
      </c>
      <c r="E19" s="138">
        <f>E20</f>
        <v>440721.84900000005</v>
      </c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  <c r="W19" s="67"/>
      <c r="X19" s="138">
        <f>X20</f>
        <v>244278.59600000002</v>
      </c>
      <c r="Y19" s="153">
        <f t="shared" si="0"/>
        <v>55.42693119351112</v>
      </c>
    </row>
    <row r="20" spans="1:25" ht="26.25" thickBot="1">
      <c r="A20" s="107" t="s">
        <v>20</v>
      </c>
      <c r="B20" s="108" t="s">
        <v>19</v>
      </c>
      <c r="C20" s="109"/>
      <c r="D20" s="108" t="s">
        <v>115</v>
      </c>
      <c r="E20" s="139">
        <f>E21+E25+E34+E41+E37+E44</f>
        <v>440721.84900000005</v>
      </c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  <c r="W20" s="67"/>
      <c r="X20" s="139">
        <f>X21+X25+X34+X41+X37+X44</f>
        <v>244278.59600000002</v>
      </c>
      <c r="Y20" s="153">
        <f t="shared" si="0"/>
        <v>55.42693119351112</v>
      </c>
    </row>
    <row r="21" spans="1:25" ht="19.5" customHeight="1" thickBot="1">
      <c r="A21" s="69" t="s">
        <v>62</v>
      </c>
      <c r="B21" s="16">
        <v>953</v>
      </c>
      <c r="C21" s="6"/>
      <c r="D21" s="6" t="s">
        <v>119</v>
      </c>
      <c r="E21" s="140">
        <f>E22+E24+E23</f>
        <v>98678.225</v>
      </c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  <c r="W21" s="67"/>
      <c r="X21" s="140">
        <f>X22+X24+X23</f>
        <v>49307.323</v>
      </c>
      <c r="Y21" s="130">
        <f t="shared" si="0"/>
        <v>49.967784686033816</v>
      </c>
    </row>
    <row r="22" spans="1:25" ht="32.25" thickBot="1">
      <c r="A22" s="58" t="s">
        <v>46</v>
      </c>
      <c r="B22" s="59">
        <v>953</v>
      </c>
      <c r="C22" s="60"/>
      <c r="D22" s="60" t="s">
        <v>120</v>
      </c>
      <c r="E22" s="95">
        <v>31614.1</v>
      </c>
      <c r="F22" s="6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6"/>
      <c r="W22" s="67"/>
      <c r="X22" s="95">
        <v>17125.618</v>
      </c>
      <c r="Y22" s="153">
        <f t="shared" si="0"/>
        <v>54.17082251273957</v>
      </c>
    </row>
    <row r="23" spans="1:25" ht="32.25" thickBot="1">
      <c r="A23" s="62" t="s">
        <v>77</v>
      </c>
      <c r="B23" s="59">
        <v>953</v>
      </c>
      <c r="C23" s="60"/>
      <c r="D23" s="60" t="s">
        <v>122</v>
      </c>
      <c r="E23" s="95">
        <v>848.125</v>
      </c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/>
      <c r="W23" s="67"/>
      <c r="X23" s="95">
        <v>64.802</v>
      </c>
      <c r="Y23" s="153">
        <f t="shared" si="0"/>
        <v>7.640619012527636</v>
      </c>
    </row>
    <row r="24" spans="1:25" ht="51" customHeight="1" thickBot="1">
      <c r="A24" s="62" t="s">
        <v>63</v>
      </c>
      <c r="B24" s="59">
        <v>953</v>
      </c>
      <c r="C24" s="60"/>
      <c r="D24" s="60" t="s">
        <v>123</v>
      </c>
      <c r="E24" s="95">
        <v>66216</v>
      </c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6"/>
      <c r="W24" s="67"/>
      <c r="X24" s="95">
        <v>32116.903</v>
      </c>
      <c r="Y24" s="153">
        <f t="shared" si="0"/>
        <v>48.503236377914696</v>
      </c>
    </row>
    <row r="25" spans="1:25" ht="23.25" customHeight="1" thickBot="1">
      <c r="A25" s="70" t="s">
        <v>64</v>
      </c>
      <c r="B25" s="68">
        <v>953</v>
      </c>
      <c r="C25" s="6"/>
      <c r="D25" s="6" t="s">
        <v>124</v>
      </c>
      <c r="E25" s="140">
        <f>E26+E28+E29+E30+E31+E27+E32+E33</f>
        <v>312281.04</v>
      </c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  <c r="W25" s="67"/>
      <c r="X25" s="140">
        <f>X26+X28+X29+X30+X31+X27+X32+X33</f>
        <v>177388.219</v>
      </c>
      <c r="Y25" s="130">
        <f t="shared" si="0"/>
        <v>56.80403107406073</v>
      </c>
    </row>
    <row r="26" spans="1:25" ht="32.25" thickBot="1">
      <c r="A26" s="58" t="s">
        <v>46</v>
      </c>
      <c r="B26" s="59">
        <v>953</v>
      </c>
      <c r="C26" s="60"/>
      <c r="D26" s="60" t="s">
        <v>125</v>
      </c>
      <c r="E26" s="95">
        <v>60630.8</v>
      </c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  <c r="W26" s="67"/>
      <c r="X26" s="95">
        <v>36699.082</v>
      </c>
      <c r="Y26" s="153">
        <f t="shared" si="0"/>
        <v>60.528777453043666</v>
      </c>
    </row>
    <row r="27" spans="1:25" ht="32.25" thickBot="1">
      <c r="A27" s="62" t="s">
        <v>85</v>
      </c>
      <c r="B27" s="59">
        <v>953</v>
      </c>
      <c r="C27" s="60"/>
      <c r="D27" s="60" t="s">
        <v>126</v>
      </c>
      <c r="E27" s="95">
        <v>5823.8</v>
      </c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7"/>
      <c r="X27" s="95">
        <v>118.806</v>
      </c>
      <c r="Y27" s="153">
        <f t="shared" si="0"/>
        <v>2.040008242041279</v>
      </c>
    </row>
    <row r="28" spans="1:25" ht="32.25" thickBot="1">
      <c r="A28" s="58" t="s">
        <v>65</v>
      </c>
      <c r="B28" s="71">
        <v>953</v>
      </c>
      <c r="C28" s="60"/>
      <c r="D28" s="60" t="s">
        <v>127</v>
      </c>
      <c r="E28" s="95">
        <v>5776</v>
      </c>
      <c r="F28" s="64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7"/>
      <c r="X28" s="95">
        <v>2695.133</v>
      </c>
      <c r="Y28" s="153">
        <f t="shared" si="0"/>
        <v>46.660889889196675</v>
      </c>
    </row>
    <row r="29" spans="1:25" ht="48" customHeight="1" thickBot="1">
      <c r="A29" s="72" t="s">
        <v>66</v>
      </c>
      <c r="B29" s="73">
        <v>953</v>
      </c>
      <c r="C29" s="60"/>
      <c r="D29" s="60" t="s">
        <v>128</v>
      </c>
      <c r="E29" s="95">
        <v>231255</v>
      </c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7"/>
      <c r="X29" s="95">
        <v>134797.547</v>
      </c>
      <c r="Y29" s="153">
        <f t="shared" si="0"/>
        <v>58.289570820090375</v>
      </c>
    </row>
    <row r="30" spans="1:25" ht="33" customHeight="1" thickBot="1">
      <c r="A30" s="58" t="s">
        <v>69</v>
      </c>
      <c r="B30" s="59">
        <v>953</v>
      </c>
      <c r="C30" s="60"/>
      <c r="D30" s="60" t="s">
        <v>129</v>
      </c>
      <c r="E30" s="95">
        <v>700</v>
      </c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67"/>
      <c r="X30" s="95">
        <v>110.6</v>
      </c>
      <c r="Y30" s="153">
        <f t="shared" si="0"/>
        <v>15.8</v>
      </c>
    </row>
    <row r="31" spans="1:25" ht="20.25" customHeight="1" thickBot="1">
      <c r="A31" s="62" t="s">
        <v>70</v>
      </c>
      <c r="B31" s="59">
        <v>953</v>
      </c>
      <c r="C31" s="60"/>
      <c r="D31" s="60" t="s">
        <v>130</v>
      </c>
      <c r="E31" s="95">
        <v>3175.44</v>
      </c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67"/>
      <c r="X31" s="95">
        <v>2967.051</v>
      </c>
      <c r="Y31" s="130">
        <f t="shared" si="0"/>
        <v>93.4374763812259</v>
      </c>
    </row>
    <row r="32" spans="1:25" ht="49.5" customHeight="1" thickBot="1">
      <c r="A32" s="62" t="s">
        <v>95</v>
      </c>
      <c r="B32" s="59">
        <v>953</v>
      </c>
      <c r="C32" s="60"/>
      <c r="D32" s="60" t="s">
        <v>131</v>
      </c>
      <c r="E32" s="95">
        <v>0</v>
      </c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  <c r="W32" s="67"/>
      <c r="X32" s="95">
        <v>0</v>
      </c>
      <c r="Y32" s="153">
        <v>0</v>
      </c>
    </row>
    <row r="33" spans="1:25" ht="36.75" customHeight="1" thickBot="1">
      <c r="A33" s="62" t="s">
        <v>255</v>
      </c>
      <c r="B33" s="59">
        <v>953</v>
      </c>
      <c r="C33" s="60"/>
      <c r="D33" s="60" t="s">
        <v>254</v>
      </c>
      <c r="E33" s="95">
        <v>4920</v>
      </c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  <c r="W33" s="67"/>
      <c r="X33" s="95">
        <v>0</v>
      </c>
      <c r="Y33" s="153">
        <f t="shared" si="0"/>
        <v>0</v>
      </c>
    </row>
    <row r="34" spans="1:25" ht="32.25" thickBot="1">
      <c r="A34" s="69" t="s">
        <v>67</v>
      </c>
      <c r="B34" s="68">
        <v>953</v>
      </c>
      <c r="C34" s="6"/>
      <c r="D34" s="6" t="s">
        <v>132</v>
      </c>
      <c r="E34" s="140">
        <f>E35+E36</f>
        <v>18537.2</v>
      </c>
      <c r="F34" s="6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  <c r="W34" s="67"/>
      <c r="X34" s="140">
        <f>X35+X36</f>
        <v>11077.258</v>
      </c>
      <c r="Y34" s="153">
        <f t="shared" si="0"/>
        <v>59.75691042875947</v>
      </c>
    </row>
    <row r="35" spans="1:25" ht="32.25" thickBot="1">
      <c r="A35" s="58" t="s">
        <v>68</v>
      </c>
      <c r="B35" s="59">
        <v>953</v>
      </c>
      <c r="C35" s="60"/>
      <c r="D35" s="60" t="s">
        <v>133</v>
      </c>
      <c r="E35" s="95">
        <v>18537.2</v>
      </c>
      <c r="F35" s="6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  <c r="W35" s="67"/>
      <c r="X35" s="95">
        <v>11077.258</v>
      </c>
      <c r="Y35" s="153">
        <f t="shared" si="0"/>
        <v>59.75691042875947</v>
      </c>
    </row>
    <row r="36" spans="1:25" ht="20.25" customHeight="1" thickBot="1">
      <c r="A36" s="62" t="s">
        <v>211</v>
      </c>
      <c r="B36" s="59">
        <v>953</v>
      </c>
      <c r="C36" s="60"/>
      <c r="D36" s="60" t="s">
        <v>212</v>
      </c>
      <c r="E36" s="95">
        <v>0</v>
      </c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  <c r="W36" s="67"/>
      <c r="X36" s="95">
        <v>0</v>
      </c>
      <c r="Y36" s="130">
        <v>0</v>
      </c>
    </row>
    <row r="37" spans="1:25" ht="32.25" thickBot="1">
      <c r="A37" s="55" t="s">
        <v>107</v>
      </c>
      <c r="B37" s="16">
        <v>953</v>
      </c>
      <c r="C37" s="6"/>
      <c r="D37" s="6" t="s">
        <v>134</v>
      </c>
      <c r="E37" s="140">
        <f>E40+E38+E39</f>
        <v>0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  <c r="W37" s="67"/>
      <c r="X37" s="140">
        <f>X40+X38+X39</f>
        <v>0</v>
      </c>
      <c r="Y37" s="153">
        <v>0</v>
      </c>
    </row>
    <row r="38" spans="1:25" ht="32.25" thickBot="1">
      <c r="A38" s="62" t="s">
        <v>108</v>
      </c>
      <c r="B38" s="59">
        <v>953</v>
      </c>
      <c r="C38" s="60"/>
      <c r="D38" s="60" t="s">
        <v>135</v>
      </c>
      <c r="E38" s="95">
        <v>0</v>
      </c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  <c r="W38" s="67"/>
      <c r="X38" s="95">
        <v>0</v>
      </c>
      <c r="Y38" s="153">
        <v>0</v>
      </c>
    </row>
    <row r="39" spans="1:25" ht="32.25" thickBot="1">
      <c r="A39" s="62" t="s">
        <v>111</v>
      </c>
      <c r="B39" s="59">
        <v>953</v>
      </c>
      <c r="C39" s="60"/>
      <c r="D39" s="60" t="s">
        <v>136</v>
      </c>
      <c r="E39" s="95">
        <v>0</v>
      </c>
      <c r="F39" s="64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  <c r="W39" s="67"/>
      <c r="X39" s="95">
        <v>0</v>
      </c>
      <c r="Y39" s="153">
        <v>0</v>
      </c>
    </row>
    <row r="40" spans="1:25" ht="32.25" thickBot="1">
      <c r="A40" s="62" t="s">
        <v>97</v>
      </c>
      <c r="B40" s="59">
        <v>953</v>
      </c>
      <c r="C40" s="60"/>
      <c r="D40" s="60" t="s">
        <v>137</v>
      </c>
      <c r="E40" s="95">
        <v>0</v>
      </c>
      <c r="F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  <c r="W40" s="67"/>
      <c r="X40" s="95">
        <v>0</v>
      </c>
      <c r="Y40" s="153">
        <v>0</v>
      </c>
    </row>
    <row r="41" spans="1:25" ht="32.25" thickBot="1">
      <c r="A41" s="69" t="s">
        <v>71</v>
      </c>
      <c r="B41" s="16">
        <v>953</v>
      </c>
      <c r="C41" s="6"/>
      <c r="D41" s="6" t="s">
        <v>138</v>
      </c>
      <c r="E41" s="140">
        <f>E42+E43</f>
        <v>11129.384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  <c r="W41" s="67"/>
      <c r="X41" s="140">
        <f>X42+X43</f>
        <v>6505.796</v>
      </c>
      <c r="Y41" s="153">
        <f t="shared" si="0"/>
        <v>58.4560295520399</v>
      </c>
    </row>
    <row r="42" spans="1:25" ht="32.25" thickBot="1">
      <c r="A42" s="58" t="s">
        <v>33</v>
      </c>
      <c r="B42" s="59">
        <v>953</v>
      </c>
      <c r="C42" s="60"/>
      <c r="D42" s="60" t="s">
        <v>139</v>
      </c>
      <c r="E42" s="95">
        <v>10967.824</v>
      </c>
      <c r="F42" s="64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  <c r="W42" s="67"/>
      <c r="X42" s="95">
        <v>6505.796</v>
      </c>
      <c r="Y42" s="130">
        <f t="shared" si="0"/>
        <v>59.31710793316888</v>
      </c>
    </row>
    <row r="43" spans="1:25" ht="16.5" thickBot="1">
      <c r="A43" s="58" t="s">
        <v>86</v>
      </c>
      <c r="B43" s="59">
        <v>953</v>
      </c>
      <c r="C43" s="60"/>
      <c r="D43" s="60" t="s">
        <v>140</v>
      </c>
      <c r="E43" s="95">
        <v>161.56</v>
      </c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  <c r="W43" s="67"/>
      <c r="X43" s="95">
        <v>0</v>
      </c>
      <c r="Y43" s="130">
        <f t="shared" si="0"/>
        <v>0</v>
      </c>
    </row>
    <row r="44" spans="1:25" ht="16.5" thickBot="1">
      <c r="A44" s="69" t="s">
        <v>263</v>
      </c>
      <c r="B44" s="16">
        <v>953</v>
      </c>
      <c r="C44" s="6"/>
      <c r="D44" s="6" t="s">
        <v>266</v>
      </c>
      <c r="E44" s="140">
        <f>E45</f>
        <v>96</v>
      </c>
      <c r="F44" s="64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6"/>
      <c r="W44" s="67"/>
      <c r="X44" s="140">
        <f>X45</f>
        <v>0</v>
      </c>
      <c r="Y44" s="130">
        <f t="shared" si="0"/>
        <v>0</v>
      </c>
    </row>
    <row r="45" spans="1:25" ht="16.5" thickBot="1">
      <c r="A45" s="58" t="s">
        <v>264</v>
      </c>
      <c r="B45" s="59">
        <v>953</v>
      </c>
      <c r="C45" s="60"/>
      <c r="D45" s="60" t="s">
        <v>265</v>
      </c>
      <c r="E45" s="95">
        <v>96</v>
      </c>
      <c r="F45" s="64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  <c r="W45" s="67"/>
      <c r="X45" s="95">
        <v>0</v>
      </c>
      <c r="Y45" s="130">
        <f t="shared" si="0"/>
        <v>0</v>
      </c>
    </row>
    <row r="46" spans="1:25" ht="32.25" thickBot="1">
      <c r="A46" s="8" t="s">
        <v>232</v>
      </c>
      <c r="B46" s="14">
        <v>951</v>
      </c>
      <c r="C46" s="9"/>
      <c r="D46" s="9" t="s">
        <v>141</v>
      </c>
      <c r="E46" s="138">
        <f>E47</f>
        <v>30</v>
      </c>
      <c r="F46" s="64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  <c r="W46" s="67"/>
      <c r="X46" s="138">
        <f>X47</f>
        <v>26.6</v>
      </c>
      <c r="Y46" s="153">
        <f t="shared" si="0"/>
        <v>88.66666666666667</v>
      </c>
    </row>
    <row r="47" spans="1:25" ht="16.5" thickBot="1">
      <c r="A47" s="107" t="s">
        <v>18</v>
      </c>
      <c r="B47" s="80">
        <v>951</v>
      </c>
      <c r="C47" s="81"/>
      <c r="D47" s="81" t="s">
        <v>141</v>
      </c>
      <c r="E47" s="141">
        <f>E48</f>
        <v>30</v>
      </c>
      <c r="F47" s="6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  <c r="W47" s="67"/>
      <c r="X47" s="141">
        <f>X48</f>
        <v>26.6</v>
      </c>
      <c r="Y47" s="130">
        <f t="shared" si="0"/>
        <v>88.66666666666667</v>
      </c>
    </row>
    <row r="48" spans="1:25" ht="32.25" thickBot="1">
      <c r="A48" s="62" t="s">
        <v>82</v>
      </c>
      <c r="B48" s="59">
        <v>951</v>
      </c>
      <c r="C48" s="60"/>
      <c r="D48" s="60" t="s">
        <v>142</v>
      </c>
      <c r="E48" s="95">
        <v>30</v>
      </c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  <c r="W48" s="67"/>
      <c r="X48" s="95">
        <v>26.6</v>
      </c>
      <c r="Y48" s="153">
        <f t="shared" si="0"/>
        <v>88.66666666666667</v>
      </c>
    </row>
    <row r="49" spans="1:25" ht="34.5" customHeight="1" thickBot="1">
      <c r="A49" s="131" t="s">
        <v>233</v>
      </c>
      <c r="B49" s="14">
        <v>951</v>
      </c>
      <c r="C49" s="9"/>
      <c r="D49" s="9" t="s">
        <v>143</v>
      </c>
      <c r="E49" s="138">
        <f>E50</f>
        <v>166</v>
      </c>
      <c r="F49" s="64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/>
      <c r="W49" s="67"/>
      <c r="X49" s="138">
        <f>X50</f>
        <v>0</v>
      </c>
      <c r="Y49" s="130">
        <f t="shared" si="0"/>
        <v>0</v>
      </c>
    </row>
    <row r="50" spans="1:25" ht="16.5" thickBot="1">
      <c r="A50" s="107" t="s">
        <v>18</v>
      </c>
      <c r="B50" s="108">
        <v>951</v>
      </c>
      <c r="C50" s="109"/>
      <c r="D50" s="108" t="s">
        <v>143</v>
      </c>
      <c r="E50" s="139">
        <f>E51+E52</f>
        <v>166</v>
      </c>
      <c r="F50" s="64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  <c r="W50" s="67"/>
      <c r="X50" s="139">
        <f>X51+X52</f>
        <v>0</v>
      </c>
      <c r="Y50" s="130">
        <f t="shared" si="0"/>
        <v>0</v>
      </c>
    </row>
    <row r="51" spans="1:25" ht="33" customHeight="1" thickBot="1">
      <c r="A51" s="62" t="s">
        <v>55</v>
      </c>
      <c r="B51" s="59">
        <v>951</v>
      </c>
      <c r="C51" s="60"/>
      <c r="D51" s="60" t="s">
        <v>144</v>
      </c>
      <c r="E51" s="95">
        <v>50</v>
      </c>
      <c r="F51" s="64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6"/>
      <c r="W51" s="67"/>
      <c r="X51" s="95">
        <v>0</v>
      </c>
      <c r="Y51" s="153">
        <f t="shared" si="0"/>
        <v>0</v>
      </c>
    </row>
    <row r="52" spans="1:25" ht="33" customHeight="1" thickBot="1">
      <c r="A52" s="62" t="s">
        <v>215</v>
      </c>
      <c r="B52" s="59">
        <v>951</v>
      </c>
      <c r="C52" s="60"/>
      <c r="D52" s="60" t="s">
        <v>259</v>
      </c>
      <c r="E52" s="95">
        <v>116</v>
      </c>
      <c r="F52" s="64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  <c r="W52" s="67"/>
      <c r="X52" s="95">
        <v>0</v>
      </c>
      <c r="Y52" s="153">
        <f t="shared" si="0"/>
        <v>0</v>
      </c>
    </row>
    <row r="53" spans="1:25" ht="33" customHeight="1" thickBot="1">
      <c r="A53" s="63" t="s">
        <v>234</v>
      </c>
      <c r="B53" s="14">
        <v>951</v>
      </c>
      <c r="C53" s="9"/>
      <c r="D53" s="9" t="s">
        <v>145</v>
      </c>
      <c r="E53" s="138">
        <f>E54</f>
        <v>60</v>
      </c>
      <c r="F53" s="64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  <c r="W53" s="67"/>
      <c r="X53" s="138">
        <f>X54</f>
        <v>0</v>
      </c>
      <c r="Y53" s="153">
        <f t="shared" si="0"/>
        <v>0</v>
      </c>
    </row>
    <row r="54" spans="1:25" ht="18.75" customHeight="1" thickBot="1">
      <c r="A54" s="107" t="s">
        <v>18</v>
      </c>
      <c r="B54" s="80">
        <v>951</v>
      </c>
      <c r="C54" s="81"/>
      <c r="D54" s="81" t="s">
        <v>145</v>
      </c>
      <c r="E54" s="141">
        <f>E55+E56</f>
        <v>60</v>
      </c>
      <c r="F54" s="64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6"/>
      <c r="W54" s="67"/>
      <c r="X54" s="141">
        <f>X55+X56</f>
        <v>0</v>
      </c>
      <c r="Y54" s="130">
        <f t="shared" si="0"/>
        <v>0</v>
      </c>
    </row>
    <row r="55" spans="1:25" ht="33" customHeight="1" thickBot="1">
      <c r="A55" s="58" t="s">
        <v>78</v>
      </c>
      <c r="B55" s="59">
        <v>951</v>
      </c>
      <c r="C55" s="60"/>
      <c r="D55" s="60" t="s">
        <v>146</v>
      </c>
      <c r="E55" s="95">
        <v>40</v>
      </c>
      <c r="F55" s="64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6"/>
      <c r="W55" s="67"/>
      <c r="X55" s="95">
        <v>0</v>
      </c>
      <c r="Y55" s="153">
        <f t="shared" si="0"/>
        <v>0</v>
      </c>
    </row>
    <row r="56" spans="1:25" ht="33" customHeight="1" thickBot="1">
      <c r="A56" s="58" t="s">
        <v>79</v>
      </c>
      <c r="B56" s="59">
        <v>951</v>
      </c>
      <c r="C56" s="60"/>
      <c r="D56" s="60" t="s">
        <v>147</v>
      </c>
      <c r="E56" s="95">
        <v>20</v>
      </c>
      <c r="F56" s="64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  <c r="W56" s="67"/>
      <c r="X56" s="95">
        <v>0</v>
      </c>
      <c r="Y56" s="130">
        <f t="shared" si="0"/>
        <v>0</v>
      </c>
    </row>
    <row r="57" spans="1:25" ht="36.75" customHeight="1" thickBot="1">
      <c r="A57" s="8" t="s">
        <v>247</v>
      </c>
      <c r="B57" s="14">
        <v>951</v>
      </c>
      <c r="C57" s="9"/>
      <c r="D57" s="9" t="s">
        <v>148</v>
      </c>
      <c r="E57" s="138">
        <f>E58</f>
        <v>40</v>
      </c>
      <c r="F57" s="64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  <c r="W57" s="67"/>
      <c r="X57" s="138">
        <f>X58</f>
        <v>0</v>
      </c>
      <c r="Y57" s="153">
        <f t="shared" si="0"/>
        <v>0</v>
      </c>
    </row>
    <row r="58" spans="1:25" ht="16.5" thickBot="1">
      <c r="A58" s="107" t="s">
        <v>18</v>
      </c>
      <c r="B58" s="108">
        <v>951</v>
      </c>
      <c r="C58" s="109"/>
      <c r="D58" s="108" t="s">
        <v>148</v>
      </c>
      <c r="E58" s="139">
        <f>E59+E60</f>
        <v>40</v>
      </c>
      <c r="F58" s="64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  <c r="W58" s="67"/>
      <c r="X58" s="139">
        <f>X59+X60</f>
        <v>0</v>
      </c>
      <c r="Y58" s="130">
        <f t="shared" si="0"/>
        <v>0</v>
      </c>
    </row>
    <row r="59" spans="1:25" ht="34.5" customHeight="1" thickBot="1">
      <c r="A59" s="58" t="s">
        <v>37</v>
      </c>
      <c r="B59" s="59">
        <v>951</v>
      </c>
      <c r="C59" s="60"/>
      <c r="D59" s="60" t="s">
        <v>149</v>
      </c>
      <c r="E59" s="95">
        <v>0</v>
      </c>
      <c r="F59" s="6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  <c r="W59" s="67"/>
      <c r="X59" s="95">
        <v>0</v>
      </c>
      <c r="Y59" s="130">
        <v>0</v>
      </c>
    </row>
    <row r="60" spans="1:25" ht="32.25" thickBot="1">
      <c r="A60" s="58" t="s">
        <v>38</v>
      </c>
      <c r="B60" s="59">
        <v>951</v>
      </c>
      <c r="C60" s="60"/>
      <c r="D60" s="60" t="s">
        <v>150</v>
      </c>
      <c r="E60" s="95">
        <v>40</v>
      </c>
      <c r="F60" s="64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  <c r="W60" s="67"/>
      <c r="X60" s="95">
        <v>0</v>
      </c>
      <c r="Y60" s="130">
        <f t="shared" si="0"/>
        <v>0</v>
      </c>
    </row>
    <row r="61" spans="1:25" ht="35.25" customHeight="1" thickBot="1">
      <c r="A61" s="8" t="s">
        <v>235</v>
      </c>
      <c r="B61" s="14">
        <v>951</v>
      </c>
      <c r="C61" s="9"/>
      <c r="D61" s="9" t="s">
        <v>151</v>
      </c>
      <c r="E61" s="138">
        <f>E62</f>
        <v>100</v>
      </c>
      <c r="F61" s="64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  <c r="W61" s="67"/>
      <c r="X61" s="138">
        <f>X62</f>
        <v>0</v>
      </c>
      <c r="Y61" s="130">
        <f t="shared" si="0"/>
        <v>0</v>
      </c>
    </row>
    <row r="62" spans="1:25" ht="16.5" thickBot="1">
      <c r="A62" s="107" t="s">
        <v>18</v>
      </c>
      <c r="B62" s="108">
        <v>951</v>
      </c>
      <c r="C62" s="109"/>
      <c r="D62" s="108" t="s">
        <v>151</v>
      </c>
      <c r="E62" s="139">
        <f>E63+E64+E65</f>
        <v>100</v>
      </c>
      <c r="F62" s="64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  <c r="W62" s="67"/>
      <c r="X62" s="139">
        <f>X63+X64+X65</f>
        <v>0</v>
      </c>
      <c r="Y62" s="130">
        <f t="shared" si="0"/>
        <v>0</v>
      </c>
    </row>
    <row r="63" spans="1:25" ht="49.5" customHeight="1" thickBot="1">
      <c r="A63" s="58" t="s">
        <v>43</v>
      </c>
      <c r="B63" s="59">
        <v>951</v>
      </c>
      <c r="C63" s="60"/>
      <c r="D63" s="60" t="s">
        <v>152</v>
      </c>
      <c r="E63" s="95">
        <v>50</v>
      </c>
      <c r="F63" s="64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  <c r="W63" s="67"/>
      <c r="X63" s="95">
        <v>0</v>
      </c>
      <c r="Y63" s="130">
        <f t="shared" si="0"/>
        <v>0</v>
      </c>
    </row>
    <row r="64" spans="1:25" ht="35.25" customHeight="1" thickBot="1">
      <c r="A64" s="58" t="s">
        <v>44</v>
      </c>
      <c r="B64" s="59">
        <v>951</v>
      </c>
      <c r="C64" s="60"/>
      <c r="D64" s="60" t="s">
        <v>257</v>
      </c>
      <c r="E64" s="95">
        <v>50</v>
      </c>
      <c r="F64" s="64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  <c r="W64" s="67"/>
      <c r="X64" s="95">
        <v>0</v>
      </c>
      <c r="Y64" s="130">
        <f t="shared" si="0"/>
        <v>0</v>
      </c>
    </row>
    <row r="65" spans="1:25" ht="35.25" customHeight="1" thickBot="1">
      <c r="A65" s="58" t="s">
        <v>94</v>
      </c>
      <c r="B65" s="59">
        <v>951</v>
      </c>
      <c r="C65" s="60"/>
      <c r="D65" s="60" t="s">
        <v>216</v>
      </c>
      <c r="E65" s="95">
        <v>0</v>
      </c>
      <c r="F65" s="64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  <c r="W65" s="67"/>
      <c r="X65" s="95">
        <v>0</v>
      </c>
      <c r="Y65" s="130">
        <v>0</v>
      </c>
    </row>
    <row r="66" spans="1:25" ht="33" customHeight="1" thickBot="1">
      <c r="A66" s="8" t="s">
        <v>236</v>
      </c>
      <c r="B66" s="14">
        <v>951</v>
      </c>
      <c r="C66" s="9"/>
      <c r="D66" s="9" t="s">
        <v>153</v>
      </c>
      <c r="E66" s="138">
        <f>E67</f>
        <v>1535</v>
      </c>
      <c r="F66" s="64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  <c r="W66" s="67"/>
      <c r="X66" s="138">
        <f>X67</f>
        <v>334.2</v>
      </c>
      <c r="Y66" s="153">
        <f t="shared" si="0"/>
        <v>21.771986970684036</v>
      </c>
    </row>
    <row r="67" spans="1:25" ht="16.5" thickBot="1">
      <c r="A67" s="107" t="s">
        <v>18</v>
      </c>
      <c r="B67" s="108">
        <v>951</v>
      </c>
      <c r="C67" s="109"/>
      <c r="D67" s="108" t="s">
        <v>153</v>
      </c>
      <c r="E67" s="139">
        <f>E68+E69</f>
        <v>1535</v>
      </c>
      <c r="F67" s="64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  <c r="W67" s="67"/>
      <c r="X67" s="139">
        <f>X68+X69</f>
        <v>334.2</v>
      </c>
      <c r="Y67" s="130">
        <f t="shared" si="0"/>
        <v>21.771986970684036</v>
      </c>
    </row>
    <row r="68" spans="1:25" ht="48" thickBot="1">
      <c r="A68" s="58" t="s">
        <v>45</v>
      </c>
      <c r="B68" s="59">
        <v>951</v>
      </c>
      <c r="C68" s="60"/>
      <c r="D68" s="60" t="s">
        <v>154</v>
      </c>
      <c r="E68" s="95">
        <v>1535</v>
      </c>
      <c r="F68" s="64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  <c r="W68" s="67"/>
      <c r="X68" s="95">
        <v>334.2</v>
      </c>
      <c r="Y68" s="153">
        <f t="shared" si="0"/>
        <v>21.771986970684036</v>
      </c>
    </row>
    <row r="69" spans="1:25" ht="79.5" thickBot="1">
      <c r="A69" s="110" t="s">
        <v>90</v>
      </c>
      <c r="B69" s="59">
        <v>951</v>
      </c>
      <c r="C69" s="60"/>
      <c r="D69" s="60" t="s">
        <v>155</v>
      </c>
      <c r="E69" s="95">
        <v>0</v>
      </c>
      <c r="F69" s="64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  <c r="W69" s="67"/>
      <c r="X69" s="95">
        <v>0</v>
      </c>
      <c r="Y69" s="153">
        <v>0</v>
      </c>
    </row>
    <row r="70" spans="1:25" ht="66" customHeight="1" thickBot="1">
      <c r="A70" s="8" t="s">
        <v>237</v>
      </c>
      <c r="B70" s="14">
        <v>951</v>
      </c>
      <c r="C70" s="11"/>
      <c r="D70" s="9" t="s">
        <v>156</v>
      </c>
      <c r="E70" s="138">
        <f>E71</f>
        <v>19550</v>
      </c>
      <c r="F70" s="64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6"/>
      <c r="W70" s="67"/>
      <c r="X70" s="138">
        <f>X71</f>
        <v>2277.3379999999997</v>
      </c>
      <c r="Y70" s="153">
        <f t="shared" si="0"/>
        <v>11.648787723785164</v>
      </c>
    </row>
    <row r="71" spans="1:25" ht="16.5" thickBot="1">
      <c r="A71" s="107" t="s">
        <v>18</v>
      </c>
      <c r="B71" s="108">
        <v>951</v>
      </c>
      <c r="C71" s="109"/>
      <c r="D71" s="108" t="s">
        <v>156</v>
      </c>
      <c r="E71" s="139">
        <f>E72+E75+E73+E74</f>
        <v>19550</v>
      </c>
      <c r="F71" s="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/>
      <c r="W71" s="67"/>
      <c r="X71" s="139">
        <f>X72+X75+X73+X74</f>
        <v>2277.3379999999997</v>
      </c>
      <c r="Y71" s="130">
        <f t="shared" si="0"/>
        <v>11.648787723785164</v>
      </c>
    </row>
    <row r="72" spans="1:25" ht="49.5" customHeight="1" thickBot="1">
      <c r="A72" s="58" t="s">
        <v>41</v>
      </c>
      <c r="B72" s="59">
        <v>951</v>
      </c>
      <c r="C72" s="60"/>
      <c r="D72" s="60" t="s">
        <v>157</v>
      </c>
      <c r="E72" s="95">
        <v>0</v>
      </c>
      <c r="F72" s="64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6"/>
      <c r="W72" s="67"/>
      <c r="X72" s="95">
        <v>0</v>
      </c>
      <c r="Y72" s="153">
        <v>0</v>
      </c>
    </row>
    <row r="73" spans="1:25" ht="49.5" customHeight="1" thickBot="1">
      <c r="A73" s="58" t="s">
        <v>105</v>
      </c>
      <c r="B73" s="59">
        <v>951</v>
      </c>
      <c r="C73" s="60"/>
      <c r="D73" s="60" t="s">
        <v>158</v>
      </c>
      <c r="E73" s="95">
        <v>10850</v>
      </c>
      <c r="F73" s="64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  <c r="W73" s="67"/>
      <c r="X73" s="95">
        <v>958.838</v>
      </c>
      <c r="Y73" s="153">
        <f t="shared" si="0"/>
        <v>8.83721658986175</v>
      </c>
    </row>
    <row r="74" spans="1:25" ht="49.5" customHeight="1" thickBot="1">
      <c r="A74" s="58" t="s">
        <v>106</v>
      </c>
      <c r="B74" s="59">
        <v>951</v>
      </c>
      <c r="C74" s="60"/>
      <c r="D74" s="60" t="s">
        <v>159</v>
      </c>
      <c r="E74" s="95">
        <v>8700</v>
      </c>
      <c r="F74" s="6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  <c r="W74" s="67"/>
      <c r="X74" s="95">
        <v>1318.5</v>
      </c>
      <c r="Y74" s="153">
        <f aca="true" t="shared" si="1" ref="Y74:Y137">X74/E74*100</f>
        <v>15.155172413793103</v>
      </c>
    </row>
    <row r="75" spans="1:25" ht="32.25" customHeight="1" thickBot="1">
      <c r="A75" s="110" t="s">
        <v>91</v>
      </c>
      <c r="B75" s="59">
        <v>951</v>
      </c>
      <c r="C75" s="60"/>
      <c r="D75" s="60" t="s">
        <v>160</v>
      </c>
      <c r="E75" s="95">
        <v>0</v>
      </c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  <c r="W75" s="67"/>
      <c r="X75" s="95">
        <v>0</v>
      </c>
      <c r="Y75" s="153">
        <v>0</v>
      </c>
    </row>
    <row r="76" spans="1:25" ht="32.25" thickBot="1">
      <c r="A76" s="8" t="s">
        <v>248</v>
      </c>
      <c r="B76" s="14">
        <v>951</v>
      </c>
      <c r="C76" s="9"/>
      <c r="D76" s="9" t="s">
        <v>161</v>
      </c>
      <c r="E76" s="138">
        <f>E77</f>
        <v>100</v>
      </c>
      <c r="F76" s="64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  <c r="W76" s="67"/>
      <c r="X76" s="138">
        <f>X77</f>
        <v>75</v>
      </c>
      <c r="Y76" s="153">
        <f t="shared" si="1"/>
        <v>75</v>
      </c>
    </row>
    <row r="77" spans="1:25" ht="16.5" thickBot="1">
      <c r="A77" s="107" t="s">
        <v>18</v>
      </c>
      <c r="B77" s="108">
        <v>951</v>
      </c>
      <c r="C77" s="109"/>
      <c r="D77" s="108" t="s">
        <v>161</v>
      </c>
      <c r="E77" s="139">
        <f>E78</f>
        <v>100</v>
      </c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  <c r="W77" s="67"/>
      <c r="X77" s="139">
        <f>X78</f>
        <v>75</v>
      </c>
      <c r="Y77" s="130">
        <f t="shared" si="1"/>
        <v>75</v>
      </c>
    </row>
    <row r="78" spans="1:25" ht="33.75" customHeight="1" thickBot="1">
      <c r="A78" s="62" t="s">
        <v>51</v>
      </c>
      <c r="B78" s="59">
        <v>951</v>
      </c>
      <c r="C78" s="60"/>
      <c r="D78" s="60" t="s">
        <v>162</v>
      </c>
      <c r="E78" s="95">
        <v>100</v>
      </c>
      <c r="F78" s="64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/>
      <c r="W78" s="67"/>
      <c r="X78" s="95">
        <v>75</v>
      </c>
      <c r="Y78" s="153">
        <f t="shared" si="1"/>
        <v>75</v>
      </c>
    </row>
    <row r="79" spans="1:25" ht="32.25" thickBot="1">
      <c r="A79" s="8" t="s">
        <v>249</v>
      </c>
      <c r="B79" s="14">
        <v>951</v>
      </c>
      <c r="C79" s="9"/>
      <c r="D79" s="9" t="s">
        <v>163</v>
      </c>
      <c r="E79" s="138">
        <f>E80</f>
        <v>100</v>
      </c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  <c r="W79" s="67"/>
      <c r="X79" s="138">
        <f>X80</f>
        <v>10</v>
      </c>
      <c r="Y79" s="153">
        <f t="shared" si="1"/>
        <v>10</v>
      </c>
    </row>
    <row r="80" spans="1:25" ht="16.5" thickBot="1">
      <c r="A80" s="107" t="s">
        <v>18</v>
      </c>
      <c r="B80" s="108">
        <v>951</v>
      </c>
      <c r="C80" s="109"/>
      <c r="D80" s="108" t="s">
        <v>163</v>
      </c>
      <c r="E80" s="139">
        <f>E81</f>
        <v>100</v>
      </c>
      <c r="F80" s="64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  <c r="W80" s="67"/>
      <c r="X80" s="139">
        <f>X81</f>
        <v>10</v>
      </c>
      <c r="Y80" s="130">
        <f t="shared" si="1"/>
        <v>10</v>
      </c>
    </row>
    <row r="81" spans="1:25" ht="32.25" thickBot="1">
      <c r="A81" s="62" t="s">
        <v>52</v>
      </c>
      <c r="B81" s="59">
        <v>951</v>
      </c>
      <c r="C81" s="60"/>
      <c r="D81" s="60" t="s">
        <v>164</v>
      </c>
      <c r="E81" s="95">
        <v>100</v>
      </c>
      <c r="F81" s="64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  <c r="W81" s="67"/>
      <c r="X81" s="95">
        <v>10</v>
      </c>
      <c r="Y81" s="153">
        <f t="shared" si="1"/>
        <v>10</v>
      </c>
    </row>
    <row r="82" spans="1:25" ht="32.25" thickBot="1">
      <c r="A82" s="8" t="s">
        <v>238</v>
      </c>
      <c r="B82" s="14">
        <v>951</v>
      </c>
      <c r="C82" s="9"/>
      <c r="D82" s="9" t="s">
        <v>165</v>
      </c>
      <c r="E82" s="138">
        <f>E83</f>
        <v>50</v>
      </c>
      <c r="F82" s="64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6"/>
      <c r="W82" s="67"/>
      <c r="X82" s="138">
        <f>X83</f>
        <v>0</v>
      </c>
      <c r="Y82" s="130">
        <f t="shared" si="1"/>
        <v>0</v>
      </c>
    </row>
    <row r="83" spans="1:25" ht="16.5" thickBot="1">
      <c r="A83" s="107" t="s">
        <v>18</v>
      </c>
      <c r="B83" s="108">
        <v>951</v>
      </c>
      <c r="C83" s="109"/>
      <c r="D83" s="108" t="s">
        <v>165</v>
      </c>
      <c r="E83" s="139">
        <f>E84</f>
        <v>50</v>
      </c>
      <c r="F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6"/>
      <c r="W83" s="67"/>
      <c r="X83" s="139">
        <f>X84</f>
        <v>0</v>
      </c>
      <c r="Y83" s="130">
        <f t="shared" si="1"/>
        <v>0</v>
      </c>
    </row>
    <row r="84" spans="1:25" ht="34.5" customHeight="1" thickBot="1">
      <c r="A84" s="62" t="s">
        <v>53</v>
      </c>
      <c r="B84" s="59">
        <v>951</v>
      </c>
      <c r="C84" s="60"/>
      <c r="D84" s="60" t="s">
        <v>166</v>
      </c>
      <c r="E84" s="95">
        <v>50</v>
      </c>
      <c r="F84" s="64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6"/>
      <c r="W84" s="67"/>
      <c r="X84" s="95">
        <v>0</v>
      </c>
      <c r="Y84" s="153">
        <f t="shared" si="1"/>
        <v>0</v>
      </c>
    </row>
    <row r="85" spans="1:25" ht="36.75" customHeight="1" thickBot="1">
      <c r="A85" s="63" t="s">
        <v>239</v>
      </c>
      <c r="B85" s="15">
        <v>951</v>
      </c>
      <c r="C85" s="9"/>
      <c r="D85" s="9" t="s">
        <v>167</v>
      </c>
      <c r="E85" s="138">
        <f>E86</f>
        <v>150</v>
      </c>
      <c r="F85" s="64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6"/>
      <c r="W85" s="67"/>
      <c r="X85" s="138">
        <f>X86</f>
        <v>86.8</v>
      </c>
      <c r="Y85" s="153">
        <f t="shared" si="1"/>
        <v>57.86666666666667</v>
      </c>
    </row>
    <row r="86" spans="1:25" ht="22.5" customHeight="1" thickBot="1">
      <c r="A86" s="107" t="s">
        <v>18</v>
      </c>
      <c r="B86" s="108">
        <v>951</v>
      </c>
      <c r="C86" s="109"/>
      <c r="D86" s="108" t="s">
        <v>167</v>
      </c>
      <c r="E86" s="139">
        <f>E87</f>
        <v>150</v>
      </c>
      <c r="F86" s="64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6"/>
      <c r="W86" s="67"/>
      <c r="X86" s="139">
        <f>X87</f>
        <v>86.8</v>
      </c>
      <c r="Y86" s="130">
        <f t="shared" si="1"/>
        <v>57.86666666666667</v>
      </c>
    </row>
    <row r="87" spans="1:25" ht="34.5" customHeight="1" thickBot="1">
      <c r="A87" s="62" t="s">
        <v>56</v>
      </c>
      <c r="B87" s="59">
        <v>951</v>
      </c>
      <c r="C87" s="60"/>
      <c r="D87" s="60" t="s">
        <v>168</v>
      </c>
      <c r="E87" s="95">
        <v>150</v>
      </c>
      <c r="F87" s="64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6"/>
      <c r="W87" s="67"/>
      <c r="X87" s="95">
        <v>86.8</v>
      </c>
      <c r="Y87" s="153">
        <f t="shared" si="1"/>
        <v>57.86666666666667</v>
      </c>
    </row>
    <row r="88" spans="1:25" ht="32.25" thickBot="1">
      <c r="A88" s="131" t="s">
        <v>240</v>
      </c>
      <c r="B88" s="14">
        <v>951</v>
      </c>
      <c r="C88" s="9"/>
      <c r="D88" s="9" t="s">
        <v>169</v>
      </c>
      <c r="E88" s="138">
        <f>E89</f>
        <v>23270</v>
      </c>
      <c r="F88" s="64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6"/>
      <c r="W88" s="67"/>
      <c r="X88" s="138">
        <f>X89</f>
        <v>8928.248</v>
      </c>
      <c r="Y88" s="153">
        <f t="shared" si="1"/>
        <v>38.36806188225182</v>
      </c>
    </row>
    <row r="89" spans="1:25" ht="16.5" thickBot="1">
      <c r="A89" s="107" t="s">
        <v>18</v>
      </c>
      <c r="B89" s="108">
        <v>951</v>
      </c>
      <c r="C89" s="109"/>
      <c r="D89" s="108" t="s">
        <v>169</v>
      </c>
      <c r="E89" s="139">
        <f>E90+E92</f>
        <v>23270</v>
      </c>
      <c r="F89" s="64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6"/>
      <c r="W89" s="67"/>
      <c r="X89" s="139">
        <f>X90+X92</f>
        <v>8928.248</v>
      </c>
      <c r="Y89" s="130">
        <f t="shared" si="1"/>
        <v>38.36806188225182</v>
      </c>
    </row>
    <row r="90" spans="1:25" ht="16.5" thickBot="1">
      <c r="A90" s="5" t="s">
        <v>28</v>
      </c>
      <c r="B90" s="16">
        <v>951</v>
      </c>
      <c r="C90" s="6"/>
      <c r="D90" s="6" t="s">
        <v>170</v>
      </c>
      <c r="E90" s="140">
        <f>E91</f>
        <v>5270</v>
      </c>
      <c r="F90" s="64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6"/>
      <c r="W90" s="67"/>
      <c r="X90" s="140">
        <f>X91</f>
        <v>45</v>
      </c>
      <c r="Y90" s="130">
        <f t="shared" si="1"/>
        <v>0.8538899430740038</v>
      </c>
    </row>
    <row r="91" spans="1:25" ht="32.25" thickBot="1">
      <c r="A91" s="62" t="s">
        <v>47</v>
      </c>
      <c r="B91" s="59">
        <v>951</v>
      </c>
      <c r="C91" s="60"/>
      <c r="D91" s="60" t="s">
        <v>171</v>
      </c>
      <c r="E91" s="95">
        <v>5270</v>
      </c>
      <c r="F91" s="64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6"/>
      <c r="W91" s="67"/>
      <c r="X91" s="95">
        <v>45</v>
      </c>
      <c r="Y91" s="153">
        <f t="shared" si="1"/>
        <v>0.8538899430740038</v>
      </c>
    </row>
    <row r="92" spans="1:25" ht="19.5" customHeight="1" thickBot="1">
      <c r="A92" s="55" t="s">
        <v>48</v>
      </c>
      <c r="B92" s="16">
        <v>951</v>
      </c>
      <c r="C92" s="6"/>
      <c r="D92" s="6" t="s">
        <v>172</v>
      </c>
      <c r="E92" s="140">
        <f>SUM(E93:E97)</f>
        <v>18000</v>
      </c>
      <c r="F92" s="64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6"/>
      <c r="W92" s="67"/>
      <c r="X92" s="140">
        <f>SUM(X93:X97)</f>
        <v>8883.248</v>
      </c>
      <c r="Y92" s="130">
        <f t="shared" si="1"/>
        <v>49.35137777777778</v>
      </c>
    </row>
    <row r="93" spans="1:25" ht="32.25" thickBot="1">
      <c r="A93" s="58" t="s">
        <v>49</v>
      </c>
      <c r="B93" s="59">
        <v>951</v>
      </c>
      <c r="C93" s="60"/>
      <c r="D93" s="60" t="s">
        <v>173</v>
      </c>
      <c r="E93" s="95">
        <v>10000</v>
      </c>
      <c r="F93" s="64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6"/>
      <c r="W93" s="67"/>
      <c r="X93" s="95">
        <v>5620.191</v>
      </c>
      <c r="Y93" s="153">
        <f t="shared" si="1"/>
        <v>56.20191</v>
      </c>
    </row>
    <row r="94" spans="1:25" ht="16.5" thickBot="1">
      <c r="A94" s="62" t="s">
        <v>110</v>
      </c>
      <c r="B94" s="59">
        <v>951</v>
      </c>
      <c r="C94" s="60"/>
      <c r="D94" s="60" t="s">
        <v>174</v>
      </c>
      <c r="E94" s="95">
        <v>0</v>
      </c>
      <c r="F94" s="64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6"/>
      <c r="W94" s="67"/>
      <c r="X94" s="95">
        <v>0</v>
      </c>
      <c r="Y94" s="130">
        <v>0</v>
      </c>
    </row>
    <row r="95" spans="1:25" ht="32.25" thickBot="1">
      <c r="A95" s="58" t="s">
        <v>50</v>
      </c>
      <c r="B95" s="59">
        <v>951</v>
      </c>
      <c r="C95" s="60"/>
      <c r="D95" s="60" t="s">
        <v>175</v>
      </c>
      <c r="E95" s="95">
        <v>8000</v>
      </c>
      <c r="F95" s="64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6"/>
      <c r="W95" s="67"/>
      <c r="X95" s="95">
        <v>3263.057</v>
      </c>
      <c r="Y95" s="153">
        <f t="shared" si="1"/>
        <v>40.7882125</v>
      </c>
    </row>
    <row r="96" spans="1:25" ht="32.25" thickBot="1">
      <c r="A96" s="58" t="s">
        <v>226</v>
      </c>
      <c r="B96" s="59">
        <v>951</v>
      </c>
      <c r="C96" s="60"/>
      <c r="D96" s="60" t="s">
        <v>227</v>
      </c>
      <c r="E96" s="95">
        <v>0</v>
      </c>
      <c r="F96" s="64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6"/>
      <c r="W96" s="67"/>
      <c r="X96" s="95">
        <v>0</v>
      </c>
      <c r="Y96" s="153">
        <v>0</v>
      </c>
    </row>
    <row r="97" spans="1:25" ht="16.5" thickBot="1">
      <c r="A97" s="96" t="s">
        <v>114</v>
      </c>
      <c r="B97" s="59">
        <v>951</v>
      </c>
      <c r="C97" s="60"/>
      <c r="D97" s="60" t="s">
        <v>176</v>
      </c>
      <c r="E97" s="95">
        <v>0</v>
      </c>
      <c r="F97" s="64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6"/>
      <c r="W97" s="67"/>
      <c r="X97" s="95">
        <v>0</v>
      </c>
      <c r="Y97" s="130">
        <v>0</v>
      </c>
    </row>
    <row r="98" spans="1:25" ht="35.25" customHeight="1" thickBot="1">
      <c r="A98" s="8" t="s">
        <v>241</v>
      </c>
      <c r="B98" s="14">
        <v>951</v>
      </c>
      <c r="C98" s="9"/>
      <c r="D98" s="9" t="s">
        <v>177</v>
      </c>
      <c r="E98" s="138">
        <f>E99</f>
        <v>14</v>
      </c>
      <c r="F98" s="64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6"/>
      <c r="W98" s="67"/>
      <c r="X98" s="138">
        <f>X99</f>
        <v>0</v>
      </c>
      <c r="Y98" s="153">
        <f t="shared" si="1"/>
        <v>0</v>
      </c>
    </row>
    <row r="99" spans="1:25" ht="16.5" thickBot="1">
      <c r="A99" s="107" t="s">
        <v>18</v>
      </c>
      <c r="B99" s="108">
        <v>951</v>
      </c>
      <c r="C99" s="109"/>
      <c r="D99" s="108" t="s">
        <v>177</v>
      </c>
      <c r="E99" s="139">
        <f>E100+E101</f>
        <v>14</v>
      </c>
      <c r="F99" s="64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6"/>
      <c r="W99" s="67"/>
      <c r="X99" s="139">
        <f>X100+X101</f>
        <v>0</v>
      </c>
      <c r="Y99" s="130">
        <f t="shared" si="1"/>
        <v>0</v>
      </c>
    </row>
    <row r="100" spans="1:25" ht="34.5" customHeight="1" thickBot="1">
      <c r="A100" s="58" t="s">
        <v>39</v>
      </c>
      <c r="B100" s="59">
        <v>951</v>
      </c>
      <c r="C100" s="60"/>
      <c r="D100" s="60" t="s">
        <v>178</v>
      </c>
      <c r="E100" s="95">
        <v>10</v>
      </c>
      <c r="F100" s="64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6"/>
      <c r="W100" s="67"/>
      <c r="X100" s="95">
        <v>0</v>
      </c>
      <c r="Y100" s="153">
        <f t="shared" si="1"/>
        <v>0</v>
      </c>
    </row>
    <row r="101" spans="1:25" ht="34.5" customHeight="1" thickBot="1">
      <c r="A101" s="58" t="s">
        <v>245</v>
      </c>
      <c r="B101" s="59">
        <v>951</v>
      </c>
      <c r="C101" s="60"/>
      <c r="D101" s="60" t="s">
        <v>244</v>
      </c>
      <c r="E101" s="95">
        <v>4</v>
      </c>
      <c r="F101" s="64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6"/>
      <c r="W101" s="67"/>
      <c r="X101" s="95">
        <v>0</v>
      </c>
      <c r="Y101" s="153">
        <f t="shared" si="1"/>
        <v>0</v>
      </c>
    </row>
    <row r="102" spans="1:25" ht="49.5" customHeight="1" thickBot="1">
      <c r="A102" s="8" t="s">
        <v>242</v>
      </c>
      <c r="B102" s="14">
        <v>951</v>
      </c>
      <c r="C102" s="9"/>
      <c r="D102" s="9" t="s">
        <v>179</v>
      </c>
      <c r="E102" s="138">
        <f>E103</f>
        <v>7521.95</v>
      </c>
      <c r="F102" s="64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6"/>
      <c r="W102" s="67"/>
      <c r="X102" s="138">
        <f>X103</f>
        <v>737.1659999999999</v>
      </c>
      <c r="Y102" s="153">
        <f t="shared" si="1"/>
        <v>9.800198086932244</v>
      </c>
    </row>
    <row r="103" spans="1:25" ht="25.5" customHeight="1" thickBot="1">
      <c r="A103" s="107" t="s">
        <v>18</v>
      </c>
      <c r="B103" s="80">
        <v>951</v>
      </c>
      <c r="C103" s="81"/>
      <c r="D103" s="81" t="s">
        <v>179</v>
      </c>
      <c r="E103" s="141">
        <f>E104+E105</f>
        <v>7521.95</v>
      </c>
      <c r="F103" s="64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6"/>
      <c r="W103" s="67"/>
      <c r="X103" s="141">
        <f>X104+X105</f>
        <v>737.1659999999999</v>
      </c>
      <c r="Y103" s="130">
        <f t="shared" si="1"/>
        <v>9.800198086932244</v>
      </c>
    </row>
    <row r="104" spans="1:25" ht="34.5" customHeight="1" thickBot="1">
      <c r="A104" s="58" t="s">
        <v>98</v>
      </c>
      <c r="B104" s="59">
        <v>951</v>
      </c>
      <c r="C104" s="60"/>
      <c r="D104" s="60" t="s">
        <v>179</v>
      </c>
      <c r="E104" s="95">
        <v>6871.95</v>
      </c>
      <c r="F104" s="64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6"/>
      <c r="W104" s="67"/>
      <c r="X104" s="95">
        <v>725.06</v>
      </c>
      <c r="Y104" s="153">
        <f t="shared" si="1"/>
        <v>10.551008083586172</v>
      </c>
    </row>
    <row r="105" spans="1:25" ht="23.25" customHeight="1" thickBot="1">
      <c r="A105" s="58" t="s">
        <v>113</v>
      </c>
      <c r="B105" s="59">
        <v>951</v>
      </c>
      <c r="C105" s="60"/>
      <c r="D105" s="60" t="s">
        <v>180</v>
      </c>
      <c r="E105" s="95">
        <v>650</v>
      </c>
      <c r="F105" s="64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6"/>
      <c r="W105" s="67"/>
      <c r="X105" s="95">
        <v>12.106</v>
      </c>
      <c r="Y105" s="130">
        <f t="shared" si="1"/>
        <v>1.8624615384615386</v>
      </c>
    </row>
    <row r="106" spans="1:25" ht="48.75" customHeight="1" thickBot="1">
      <c r="A106" s="8" t="s">
        <v>243</v>
      </c>
      <c r="B106" s="14">
        <v>951</v>
      </c>
      <c r="C106" s="9"/>
      <c r="D106" s="9" t="s">
        <v>193</v>
      </c>
      <c r="E106" s="138">
        <f>E107</f>
        <v>11560.601999999999</v>
      </c>
      <c r="F106" s="64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6"/>
      <c r="W106" s="67"/>
      <c r="X106" s="138">
        <f>X107</f>
        <v>4633.099</v>
      </c>
      <c r="Y106" s="153">
        <f t="shared" si="1"/>
        <v>40.07662403739875</v>
      </c>
    </row>
    <row r="107" spans="1:25" ht="38.25" customHeight="1" thickBot="1">
      <c r="A107" s="107" t="s">
        <v>18</v>
      </c>
      <c r="B107" s="80">
        <v>951</v>
      </c>
      <c r="C107" s="81"/>
      <c r="D107" s="81" t="s">
        <v>193</v>
      </c>
      <c r="E107" s="141">
        <f>E110+E108+E109+E111</f>
        <v>11560.601999999999</v>
      </c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6"/>
      <c r="W107" s="67"/>
      <c r="X107" s="141">
        <f>X110+X108+X109+X111</f>
        <v>4633.099</v>
      </c>
      <c r="Y107" s="153">
        <f t="shared" si="1"/>
        <v>40.07662403739875</v>
      </c>
    </row>
    <row r="108" spans="1:25" ht="38.25" customHeight="1" thickBot="1">
      <c r="A108" s="58" t="s">
        <v>112</v>
      </c>
      <c r="B108" s="99">
        <v>951</v>
      </c>
      <c r="C108" s="100"/>
      <c r="D108" s="60" t="s">
        <v>258</v>
      </c>
      <c r="E108" s="142">
        <v>5202.271</v>
      </c>
      <c r="F108" s="64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6"/>
      <c r="W108" s="67"/>
      <c r="X108" s="142">
        <v>2740.5</v>
      </c>
      <c r="Y108" s="153">
        <f t="shared" si="1"/>
        <v>52.678916573165836</v>
      </c>
    </row>
    <row r="109" spans="1:25" ht="19.5" customHeight="1" thickBot="1">
      <c r="A109" s="62" t="s">
        <v>110</v>
      </c>
      <c r="B109" s="99">
        <v>951</v>
      </c>
      <c r="C109" s="100"/>
      <c r="D109" s="100" t="s">
        <v>214</v>
      </c>
      <c r="E109" s="142">
        <v>0</v>
      </c>
      <c r="F109" s="64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6"/>
      <c r="W109" s="67"/>
      <c r="X109" s="142">
        <v>0</v>
      </c>
      <c r="Y109" s="130">
        <v>0</v>
      </c>
    </row>
    <row r="110" spans="1:25" ht="35.25" customHeight="1" thickBot="1">
      <c r="A110" s="58" t="s">
        <v>192</v>
      </c>
      <c r="B110" s="59">
        <v>951</v>
      </c>
      <c r="C110" s="60"/>
      <c r="D110" s="60" t="s">
        <v>213</v>
      </c>
      <c r="E110" s="95">
        <v>6358.331</v>
      </c>
      <c r="F110" s="64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6"/>
      <c r="W110" s="67"/>
      <c r="X110" s="95">
        <v>1892.599</v>
      </c>
      <c r="Y110" s="153">
        <f t="shared" si="1"/>
        <v>29.76565705685973</v>
      </c>
    </row>
    <row r="111" spans="1:25" ht="17.25" customHeight="1" thickBot="1">
      <c r="A111" s="58" t="s">
        <v>218</v>
      </c>
      <c r="B111" s="59">
        <v>952</v>
      </c>
      <c r="C111" s="60"/>
      <c r="D111" s="60" t="s">
        <v>217</v>
      </c>
      <c r="E111" s="95">
        <v>0</v>
      </c>
      <c r="F111" s="64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6"/>
      <c r="W111" s="67"/>
      <c r="X111" s="95">
        <v>0</v>
      </c>
      <c r="Y111" s="130">
        <v>0</v>
      </c>
    </row>
    <row r="112" spans="1:25" ht="35.25" customHeight="1" thickBot="1">
      <c r="A112" s="8" t="s">
        <v>250</v>
      </c>
      <c r="B112" s="14">
        <v>951</v>
      </c>
      <c r="C112" s="9"/>
      <c r="D112" s="9" t="s">
        <v>251</v>
      </c>
      <c r="E112" s="138">
        <f>E113</f>
        <v>60</v>
      </c>
      <c r="F112" s="64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6"/>
      <c r="W112" s="67"/>
      <c r="X112" s="138">
        <f>X113</f>
        <v>0</v>
      </c>
      <c r="Y112" s="130">
        <f t="shared" si="1"/>
        <v>0</v>
      </c>
    </row>
    <row r="113" spans="1:25" ht="17.25" customHeight="1" thickBot="1">
      <c r="A113" s="107" t="s">
        <v>18</v>
      </c>
      <c r="B113" s="80">
        <v>951</v>
      </c>
      <c r="C113" s="81"/>
      <c r="D113" s="81" t="s">
        <v>252</v>
      </c>
      <c r="E113" s="141">
        <f>E114+E115</f>
        <v>60</v>
      </c>
      <c r="F113" s="64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6"/>
      <c r="W113" s="67"/>
      <c r="X113" s="141">
        <f>X114+X115</f>
        <v>0</v>
      </c>
      <c r="Y113" s="130">
        <f t="shared" si="1"/>
        <v>0</v>
      </c>
    </row>
    <row r="114" spans="1:25" ht="17.25" customHeight="1" thickBot="1">
      <c r="A114" s="58" t="s">
        <v>112</v>
      </c>
      <c r="B114" s="99">
        <v>951</v>
      </c>
      <c r="C114" s="100"/>
      <c r="D114" s="100" t="s">
        <v>252</v>
      </c>
      <c r="E114" s="142">
        <v>40</v>
      </c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6"/>
      <c r="W114" s="67"/>
      <c r="X114" s="142">
        <v>0</v>
      </c>
      <c r="Y114" s="130">
        <f t="shared" si="1"/>
        <v>0</v>
      </c>
    </row>
    <row r="115" spans="1:25" ht="17.25" customHeight="1" thickBot="1">
      <c r="A115" s="62" t="s">
        <v>110</v>
      </c>
      <c r="B115" s="99">
        <v>953</v>
      </c>
      <c r="C115" s="100"/>
      <c r="D115" s="100" t="s">
        <v>253</v>
      </c>
      <c r="E115" s="142">
        <v>20</v>
      </c>
      <c r="F115" s="64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6"/>
      <c r="W115" s="67"/>
      <c r="X115" s="142">
        <v>0</v>
      </c>
      <c r="Y115" s="130">
        <f t="shared" si="1"/>
        <v>0</v>
      </c>
    </row>
    <row r="116" spans="1:25" ht="31.5" customHeight="1" thickBot="1">
      <c r="A116" s="77" t="s">
        <v>29</v>
      </c>
      <c r="B116" s="75" t="s">
        <v>2</v>
      </c>
      <c r="C116" s="111"/>
      <c r="D116" s="111" t="s">
        <v>181</v>
      </c>
      <c r="E116" s="143">
        <f>E117+E171</f>
        <v>93403.13</v>
      </c>
      <c r="F116" s="64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6"/>
      <c r="W116" s="67"/>
      <c r="X116" s="143">
        <f>X117+X171</f>
        <v>45213.17100000001</v>
      </c>
      <c r="Y116" s="153">
        <f t="shared" si="1"/>
        <v>48.40648380841199</v>
      </c>
    </row>
    <row r="117" spans="1:25" ht="35.25" customHeight="1" thickBot="1">
      <c r="A117" s="107" t="s">
        <v>18</v>
      </c>
      <c r="B117" s="108">
        <v>951</v>
      </c>
      <c r="C117" s="109"/>
      <c r="D117" s="108" t="s">
        <v>181</v>
      </c>
      <c r="E117" s="144">
        <f>E118+E119+E123+E127+E130+E131+E140+E142+E146+E153+E155+E157+E159+E161+E163+E165+E167+E169+E150+E125+E129+E144+E148</f>
        <v>89067.13</v>
      </c>
      <c r="F117" s="64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6"/>
      <c r="W117" s="67"/>
      <c r="X117" s="144">
        <f>X118+X119+X123+X127+X130+X131+X140+X142+X146+X153+X155+X157+X159+X161+X163+X165+X167+X169+X150+X125+X129+X144+X148</f>
        <v>42847.05900000001</v>
      </c>
      <c r="Y117" s="153">
        <f t="shared" si="1"/>
        <v>48.10647766465587</v>
      </c>
    </row>
    <row r="118" spans="1:25" ht="16.5" thickBot="1">
      <c r="A118" s="117" t="s">
        <v>30</v>
      </c>
      <c r="B118" s="99">
        <v>951</v>
      </c>
      <c r="C118" s="100"/>
      <c r="D118" s="100" t="s">
        <v>182</v>
      </c>
      <c r="E118" s="142">
        <v>1621.3</v>
      </c>
      <c r="F118" s="118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20"/>
      <c r="W118" s="121"/>
      <c r="X118" s="142">
        <v>976.379</v>
      </c>
      <c r="Y118" s="130">
        <f t="shared" si="1"/>
        <v>60.221982359834705</v>
      </c>
    </row>
    <row r="119" spans="1:25" ht="48" thickBot="1">
      <c r="A119" s="8" t="s">
        <v>5</v>
      </c>
      <c r="B119" s="14">
        <v>951</v>
      </c>
      <c r="C119" s="9"/>
      <c r="D119" s="9" t="s">
        <v>181</v>
      </c>
      <c r="E119" s="138">
        <f>E120+E121+E122</f>
        <v>3163.3</v>
      </c>
      <c r="F119" s="102" t="e">
        <f>#REF!+#REF!+F142+F144+#REF!+#REF!+#REF!+#REF!+#REF!+#REF!+#REF!+F169</f>
        <v>#REF!</v>
      </c>
      <c r="G119" s="22" t="e">
        <f>#REF!+#REF!+G142+G144+#REF!+#REF!+#REF!+#REF!+#REF!+#REF!+#REF!+G169</f>
        <v>#REF!</v>
      </c>
      <c r="H119" s="22" t="e">
        <f>#REF!+#REF!+H142+H144+#REF!+#REF!+#REF!+#REF!+#REF!+#REF!+#REF!+H169</f>
        <v>#REF!</v>
      </c>
      <c r="I119" s="22" t="e">
        <f>#REF!+#REF!+I142+I144+#REF!+#REF!+#REF!+#REF!+#REF!+#REF!+#REF!+I169</f>
        <v>#REF!</v>
      </c>
      <c r="J119" s="22" t="e">
        <f>#REF!+#REF!+J142+J144+#REF!+#REF!+#REF!+#REF!+#REF!+#REF!+#REF!+J169</f>
        <v>#REF!</v>
      </c>
      <c r="K119" s="22" t="e">
        <f>#REF!+#REF!+K142+K144+#REF!+#REF!+#REF!+#REF!+#REF!+#REF!+#REF!+K169</f>
        <v>#REF!</v>
      </c>
      <c r="L119" s="22" t="e">
        <f>#REF!+#REF!+L142+L144+#REF!+#REF!+#REF!+#REF!+#REF!+#REF!+#REF!+L169</f>
        <v>#REF!</v>
      </c>
      <c r="M119" s="22" t="e">
        <f>#REF!+#REF!+M142+M144+#REF!+#REF!+#REF!+#REF!+#REF!+#REF!+#REF!+M169</f>
        <v>#REF!</v>
      </c>
      <c r="N119" s="22" t="e">
        <f>#REF!+#REF!+N142+N144+#REF!+#REF!+#REF!+#REF!+#REF!+#REF!+#REF!+N169</f>
        <v>#REF!</v>
      </c>
      <c r="O119" s="22" t="e">
        <f>#REF!+#REF!+O142+O144+#REF!+#REF!+#REF!+#REF!+#REF!+#REF!+#REF!+O169</f>
        <v>#REF!</v>
      </c>
      <c r="P119" s="22" t="e">
        <f>#REF!+#REF!+P142+P144+#REF!+#REF!+#REF!+#REF!+#REF!+#REF!+#REF!+P169</f>
        <v>#REF!</v>
      </c>
      <c r="Q119" s="22" t="e">
        <f>#REF!+#REF!+Q142+Q144+#REF!+#REF!+#REF!+#REF!+#REF!+#REF!+#REF!+Q169</f>
        <v>#REF!</v>
      </c>
      <c r="R119" s="22" t="e">
        <f>#REF!+#REF!+R142+R144+#REF!+#REF!+#REF!+#REF!+#REF!+#REF!+#REF!+R169</f>
        <v>#REF!</v>
      </c>
      <c r="S119" s="22" t="e">
        <f>#REF!+#REF!+S142+S144+#REF!+#REF!+#REF!+#REF!+#REF!+#REF!+#REF!+S169</f>
        <v>#REF!</v>
      </c>
      <c r="T119" s="22" t="e">
        <f>#REF!+#REF!+T142+T144+#REF!+#REF!+#REF!+#REF!+#REF!+#REF!+#REF!+T169</f>
        <v>#REF!</v>
      </c>
      <c r="U119" s="22" t="e">
        <f>#REF!+#REF!+U142+U144+#REF!+#REF!+#REF!+#REF!+#REF!+#REF!+#REF!+U169</f>
        <v>#REF!</v>
      </c>
      <c r="V119" s="44" t="e">
        <f>#REF!+#REF!+V142+V144+#REF!+#REF!+#REF!+#REF!+#REF!+#REF!+#REF!+V169</f>
        <v>#REF!</v>
      </c>
      <c r="W119" s="43" t="e">
        <f>V119/E117*100</f>
        <v>#REF!</v>
      </c>
      <c r="X119" s="138">
        <f>X120+X121+X122</f>
        <v>1600.36</v>
      </c>
      <c r="Y119" s="153">
        <f t="shared" si="1"/>
        <v>50.59147093225429</v>
      </c>
    </row>
    <row r="120" spans="1:25" ht="20.25" customHeight="1" outlineLevel="3" thickBot="1">
      <c r="A120" s="78" t="s">
        <v>92</v>
      </c>
      <c r="B120" s="79">
        <v>951</v>
      </c>
      <c r="C120" s="60"/>
      <c r="D120" s="60" t="s">
        <v>183</v>
      </c>
      <c r="E120" s="95">
        <v>1699</v>
      </c>
      <c r="F120" s="103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45"/>
      <c r="W120" s="43"/>
      <c r="X120" s="95">
        <v>900.252</v>
      </c>
      <c r="Y120" s="130">
        <f t="shared" si="1"/>
        <v>52.98716892289582</v>
      </c>
    </row>
    <row r="121" spans="1:25" ht="18.75" customHeight="1" outlineLevel="6" thickBot="1">
      <c r="A121" s="58" t="s">
        <v>93</v>
      </c>
      <c r="B121" s="59">
        <v>951</v>
      </c>
      <c r="C121" s="60"/>
      <c r="D121" s="60" t="s">
        <v>184</v>
      </c>
      <c r="E121" s="95">
        <v>1464.3</v>
      </c>
      <c r="F121" s="104" t="e">
        <f>#REF!</f>
        <v>#REF!</v>
      </c>
      <c r="G121" s="24" t="e">
        <f>#REF!</f>
        <v>#REF!</v>
      </c>
      <c r="H121" s="24" t="e">
        <f>#REF!</f>
        <v>#REF!</v>
      </c>
      <c r="I121" s="24" t="e">
        <f>#REF!</f>
        <v>#REF!</v>
      </c>
      <c r="J121" s="24" t="e">
        <f>#REF!</f>
        <v>#REF!</v>
      </c>
      <c r="K121" s="24" t="e">
        <f>#REF!</f>
        <v>#REF!</v>
      </c>
      <c r="L121" s="24" t="e">
        <f>#REF!</f>
        <v>#REF!</v>
      </c>
      <c r="M121" s="24" t="e">
        <f>#REF!</f>
        <v>#REF!</v>
      </c>
      <c r="N121" s="24" t="e">
        <f>#REF!</f>
        <v>#REF!</v>
      </c>
      <c r="O121" s="24" t="e">
        <f>#REF!</f>
        <v>#REF!</v>
      </c>
      <c r="P121" s="24" t="e">
        <f>#REF!</f>
        <v>#REF!</v>
      </c>
      <c r="Q121" s="24" t="e">
        <f>#REF!</f>
        <v>#REF!</v>
      </c>
      <c r="R121" s="24" t="e">
        <f>#REF!</f>
        <v>#REF!</v>
      </c>
      <c r="S121" s="24" t="e">
        <f>#REF!</f>
        <v>#REF!</v>
      </c>
      <c r="T121" s="24" t="e">
        <f>#REF!</f>
        <v>#REF!</v>
      </c>
      <c r="U121" s="24" t="e">
        <f>#REF!</f>
        <v>#REF!</v>
      </c>
      <c r="V121" s="48" t="e">
        <f>#REF!</f>
        <v>#REF!</v>
      </c>
      <c r="W121" s="43" t="e">
        <f>V121/E120*100</f>
        <v>#REF!</v>
      </c>
      <c r="X121" s="95">
        <v>700.108</v>
      </c>
      <c r="Y121" s="130">
        <f t="shared" si="1"/>
        <v>47.811787202076076</v>
      </c>
    </row>
    <row r="122" spans="1:25" ht="21.75" customHeight="1" outlineLevel="6" thickBot="1">
      <c r="A122" s="58" t="s">
        <v>87</v>
      </c>
      <c r="B122" s="59">
        <v>951</v>
      </c>
      <c r="C122" s="60"/>
      <c r="D122" s="60" t="s">
        <v>185</v>
      </c>
      <c r="E122" s="95">
        <v>0</v>
      </c>
      <c r="F122" s="39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52"/>
      <c r="W122" s="43"/>
      <c r="X122" s="95">
        <v>0</v>
      </c>
      <c r="Y122" s="130">
        <v>0</v>
      </c>
    </row>
    <row r="123" spans="1:25" ht="19.5" customHeight="1" outlineLevel="6" thickBot="1">
      <c r="A123" s="8" t="s">
        <v>6</v>
      </c>
      <c r="B123" s="14">
        <v>951</v>
      </c>
      <c r="C123" s="9"/>
      <c r="D123" s="9" t="s">
        <v>181</v>
      </c>
      <c r="E123" s="138">
        <f>E124</f>
        <v>4757.3</v>
      </c>
      <c r="F123" s="39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52"/>
      <c r="W123" s="43"/>
      <c r="X123" s="138">
        <f>X124</f>
        <v>3465.169</v>
      </c>
      <c r="Y123" s="130">
        <f t="shared" si="1"/>
        <v>72.83898429781598</v>
      </c>
    </row>
    <row r="124" spans="1:25" ht="19.5" customHeight="1" outlineLevel="6" thickBot="1">
      <c r="A124" s="78" t="s">
        <v>88</v>
      </c>
      <c r="B124" s="59">
        <v>951</v>
      </c>
      <c r="C124" s="60"/>
      <c r="D124" s="60" t="s">
        <v>183</v>
      </c>
      <c r="E124" s="95">
        <v>4757.3</v>
      </c>
      <c r="F124" s="39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52"/>
      <c r="W124" s="43"/>
      <c r="X124" s="95">
        <v>3465.169</v>
      </c>
      <c r="Y124" s="130">
        <f t="shared" si="1"/>
        <v>72.83898429781598</v>
      </c>
    </row>
    <row r="125" spans="1:25" ht="21" customHeight="1" outlineLevel="6" thickBot="1">
      <c r="A125" s="8" t="s">
        <v>83</v>
      </c>
      <c r="B125" s="14">
        <v>951</v>
      </c>
      <c r="C125" s="9"/>
      <c r="D125" s="9" t="s">
        <v>181</v>
      </c>
      <c r="E125" s="138">
        <f>E126</f>
        <v>0</v>
      </c>
      <c r="F125" s="21">
        <v>96</v>
      </c>
      <c r="G125" s="7">
        <v>96</v>
      </c>
      <c r="H125" s="7">
        <v>96</v>
      </c>
      <c r="I125" s="7">
        <v>96</v>
      </c>
      <c r="J125" s="7">
        <v>96</v>
      </c>
      <c r="K125" s="7">
        <v>96</v>
      </c>
      <c r="L125" s="7">
        <v>96</v>
      </c>
      <c r="M125" s="7">
        <v>96</v>
      </c>
      <c r="N125" s="7">
        <v>96</v>
      </c>
      <c r="O125" s="7">
        <v>96</v>
      </c>
      <c r="P125" s="7">
        <v>96</v>
      </c>
      <c r="Q125" s="7">
        <v>96</v>
      </c>
      <c r="R125" s="7">
        <v>96</v>
      </c>
      <c r="S125" s="7">
        <v>96</v>
      </c>
      <c r="T125" s="7">
        <v>96</v>
      </c>
      <c r="U125" s="31">
        <v>96</v>
      </c>
      <c r="V125" s="47">
        <v>141</v>
      </c>
      <c r="W125" s="43">
        <f>V125/E123*100</f>
        <v>2.963866058478549</v>
      </c>
      <c r="X125" s="138">
        <f>X126</f>
        <v>0</v>
      </c>
      <c r="Y125" s="130">
        <v>0</v>
      </c>
    </row>
    <row r="126" spans="1:25" ht="37.5" customHeight="1" outlineLevel="3" thickBot="1">
      <c r="A126" s="58" t="s">
        <v>84</v>
      </c>
      <c r="B126" s="59">
        <v>951</v>
      </c>
      <c r="C126" s="60"/>
      <c r="D126" s="60" t="s">
        <v>186</v>
      </c>
      <c r="E126" s="95">
        <v>0</v>
      </c>
      <c r="F126" s="103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 t="e">
        <f>#REF!</f>
        <v>#REF!</v>
      </c>
      <c r="O126" s="25" t="e">
        <f>#REF!</f>
        <v>#REF!</v>
      </c>
      <c r="P126" s="25" t="e">
        <f>#REF!</f>
        <v>#REF!</v>
      </c>
      <c r="Q126" s="25" t="e">
        <f>#REF!</f>
        <v>#REF!</v>
      </c>
      <c r="R126" s="25" t="e">
        <f>#REF!</f>
        <v>#REF!</v>
      </c>
      <c r="S126" s="25" t="e">
        <f>#REF!</f>
        <v>#REF!</v>
      </c>
      <c r="T126" s="25" t="e">
        <f>#REF!</f>
        <v>#REF!</v>
      </c>
      <c r="U126" s="25" t="e">
        <f>#REF!</f>
        <v>#REF!</v>
      </c>
      <c r="V126" s="49" t="e">
        <f>#REF!</f>
        <v>#REF!</v>
      </c>
      <c r="W126" s="43" t="e">
        <f>V126/E124*100</f>
        <v>#REF!</v>
      </c>
      <c r="X126" s="95">
        <v>0</v>
      </c>
      <c r="Y126" s="153">
        <v>0</v>
      </c>
    </row>
    <row r="127" spans="1:25" ht="18.75" customHeight="1" outlineLevel="3" thickBot="1">
      <c r="A127" s="8" t="s">
        <v>7</v>
      </c>
      <c r="B127" s="14">
        <v>951</v>
      </c>
      <c r="C127" s="9"/>
      <c r="D127" s="9" t="s">
        <v>181</v>
      </c>
      <c r="E127" s="138">
        <f>E128</f>
        <v>4570.8</v>
      </c>
      <c r="F127" s="88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90"/>
      <c r="W127" s="43"/>
      <c r="X127" s="138">
        <f>X128</f>
        <v>2295.849</v>
      </c>
      <c r="Y127" s="130">
        <f t="shared" si="1"/>
        <v>50.22860330795484</v>
      </c>
    </row>
    <row r="128" spans="1:25" ht="33" customHeight="1" outlineLevel="3" thickBot="1">
      <c r="A128" s="78" t="s">
        <v>89</v>
      </c>
      <c r="B128" s="59">
        <v>951</v>
      </c>
      <c r="C128" s="60"/>
      <c r="D128" s="60" t="s">
        <v>183</v>
      </c>
      <c r="E128" s="95">
        <v>4570.8</v>
      </c>
      <c r="F128" s="88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90"/>
      <c r="W128" s="43"/>
      <c r="X128" s="95">
        <v>2295.849</v>
      </c>
      <c r="Y128" s="153">
        <f t="shared" si="1"/>
        <v>50.22860330795484</v>
      </c>
    </row>
    <row r="129" spans="1:25" ht="20.25" customHeight="1" outlineLevel="5" thickBot="1">
      <c r="A129" s="122" t="s">
        <v>99</v>
      </c>
      <c r="B129" s="99">
        <v>951</v>
      </c>
      <c r="C129" s="100"/>
      <c r="D129" s="100" t="s">
        <v>187</v>
      </c>
      <c r="E129" s="142">
        <v>500</v>
      </c>
      <c r="F129" s="123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5"/>
      <c r="W129" s="126"/>
      <c r="X129" s="142">
        <v>500</v>
      </c>
      <c r="Y129" s="130">
        <f t="shared" si="1"/>
        <v>100</v>
      </c>
    </row>
    <row r="130" spans="1:25" ht="32.25" outlineLevel="4" thickBot="1">
      <c r="A130" s="117" t="s">
        <v>31</v>
      </c>
      <c r="B130" s="99">
        <v>951</v>
      </c>
      <c r="C130" s="100"/>
      <c r="D130" s="100" t="s">
        <v>188</v>
      </c>
      <c r="E130" s="142">
        <v>200</v>
      </c>
      <c r="F130" s="127" t="e">
        <f>#REF!</f>
        <v>#REF!</v>
      </c>
      <c r="G130" s="128" t="e">
        <f>#REF!</f>
        <v>#REF!</v>
      </c>
      <c r="H130" s="128" t="e">
        <f>#REF!</f>
        <v>#REF!</v>
      </c>
      <c r="I130" s="128" t="e">
        <f>#REF!</f>
        <v>#REF!</v>
      </c>
      <c r="J130" s="128" t="e">
        <f>#REF!</f>
        <v>#REF!</v>
      </c>
      <c r="K130" s="128" t="e">
        <f>#REF!</f>
        <v>#REF!</v>
      </c>
      <c r="L130" s="128" t="e">
        <f>#REF!</f>
        <v>#REF!</v>
      </c>
      <c r="M130" s="128" t="e">
        <f>#REF!</f>
        <v>#REF!</v>
      </c>
      <c r="N130" s="128" t="e">
        <f>#REF!</f>
        <v>#REF!</v>
      </c>
      <c r="O130" s="128" t="e">
        <f>#REF!</f>
        <v>#REF!</v>
      </c>
      <c r="P130" s="128" t="e">
        <f>#REF!</f>
        <v>#REF!</v>
      </c>
      <c r="Q130" s="128" t="e">
        <f>#REF!</f>
        <v>#REF!</v>
      </c>
      <c r="R130" s="128" t="e">
        <f>#REF!</f>
        <v>#REF!</v>
      </c>
      <c r="S130" s="128" t="e">
        <f>#REF!</f>
        <v>#REF!</v>
      </c>
      <c r="T130" s="128" t="e">
        <f>#REF!</f>
        <v>#REF!</v>
      </c>
      <c r="U130" s="128" t="e">
        <f>#REF!</f>
        <v>#REF!</v>
      </c>
      <c r="V130" s="129" t="e">
        <f>#REF!</f>
        <v>#REF!</v>
      </c>
      <c r="W130" s="126" t="e">
        <f>V130/E128*100</f>
        <v>#REF!</v>
      </c>
      <c r="X130" s="142">
        <v>0</v>
      </c>
      <c r="Y130" s="153">
        <f t="shared" si="1"/>
        <v>0</v>
      </c>
    </row>
    <row r="131" spans="1:25" ht="16.5" outlineLevel="4" thickBot="1">
      <c r="A131" s="8" t="s">
        <v>8</v>
      </c>
      <c r="B131" s="14">
        <v>951</v>
      </c>
      <c r="C131" s="9"/>
      <c r="D131" s="9" t="s">
        <v>181</v>
      </c>
      <c r="E131" s="138">
        <f>E132+E133+E134+E136+E137+E138+E139+E135</f>
        <v>43219.528150000006</v>
      </c>
      <c r="F131" s="39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94"/>
      <c r="W131" s="43"/>
      <c r="X131" s="138">
        <f>X132+X133+X134+X136+X137+X138+X139+X135</f>
        <v>19222.088000000007</v>
      </c>
      <c r="Y131" s="130">
        <f t="shared" si="1"/>
        <v>44.475469360254934</v>
      </c>
    </row>
    <row r="132" spans="1:25" ht="16.5" outlineLevel="5" thickBot="1">
      <c r="A132" s="58" t="s">
        <v>9</v>
      </c>
      <c r="B132" s="59">
        <v>951</v>
      </c>
      <c r="C132" s="60"/>
      <c r="D132" s="60" t="s">
        <v>189</v>
      </c>
      <c r="E132" s="95">
        <v>1430</v>
      </c>
      <c r="F132" s="2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1"/>
      <c r="V132" s="47">
        <v>0</v>
      </c>
      <c r="W132" s="43">
        <f>V132/E130*100</f>
        <v>0</v>
      </c>
      <c r="X132" s="95">
        <v>570.103</v>
      </c>
      <c r="Y132" s="130">
        <f t="shared" si="1"/>
        <v>39.867342657342654</v>
      </c>
    </row>
    <row r="133" spans="1:25" ht="19.5" customHeight="1" outlineLevel="5" thickBot="1">
      <c r="A133" s="78" t="s">
        <v>89</v>
      </c>
      <c r="B133" s="59">
        <v>951</v>
      </c>
      <c r="C133" s="60"/>
      <c r="D133" s="60" t="s">
        <v>183</v>
      </c>
      <c r="E133" s="95">
        <v>16344.62714</v>
      </c>
      <c r="F133" s="39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52"/>
      <c r="W133" s="43"/>
      <c r="X133" s="95">
        <v>7667.747</v>
      </c>
      <c r="Y133" s="130">
        <f t="shared" si="1"/>
        <v>46.91295148137591</v>
      </c>
    </row>
    <row r="134" spans="1:25" ht="19.5" customHeight="1" outlineLevel="5" thickBot="1">
      <c r="A134" s="58" t="s">
        <v>32</v>
      </c>
      <c r="B134" s="59">
        <v>951</v>
      </c>
      <c r="C134" s="60"/>
      <c r="D134" s="60" t="s">
        <v>190</v>
      </c>
      <c r="E134" s="95">
        <v>566.05</v>
      </c>
      <c r="F134" s="39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52"/>
      <c r="W134" s="43"/>
      <c r="X134" s="95">
        <v>70.537</v>
      </c>
      <c r="Y134" s="130">
        <f t="shared" si="1"/>
        <v>12.46126667255543</v>
      </c>
    </row>
    <row r="135" spans="1:26" ht="16.5" outlineLevel="5" thickBot="1">
      <c r="A135" s="58" t="s">
        <v>87</v>
      </c>
      <c r="B135" s="59">
        <v>951</v>
      </c>
      <c r="C135" s="60"/>
      <c r="D135" s="60" t="s">
        <v>185</v>
      </c>
      <c r="E135" s="95">
        <v>84.65101</v>
      </c>
      <c r="F135" s="2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1"/>
      <c r="V135" s="47">
        <v>9539.0701</v>
      </c>
      <c r="W135" s="43">
        <f>V135/E133*100</f>
        <v>58.36211507483798</v>
      </c>
      <c r="X135" s="95">
        <v>90.151</v>
      </c>
      <c r="Y135" s="130">
        <f t="shared" si="1"/>
        <v>106.49725266124999</v>
      </c>
      <c r="Z135" s="154"/>
    </row>
    <row r="136" spans="1:25" ht="19.5" customHeight="1" outlineLevel="4" thickBot="1">
      <c r="A136" s="58" t="s">
        <v>33</v>
      </c>
      <c r="B136" s="59">
        <v>951</v>
      </c>
      <c r="C136" s="60"/>
      <c r="D136" s="60" t="s">
        <v>191</v>
      </c>
      <c r="E136" s="95">
        <v>22600.8</v>
      </c>
      <c r="F136" s="39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56"/>
      <c r="W136" s="43"/>
      <c r="X136" s="95">
        <v>9915.818</v>
      </c>
      <c r="Y136" s="130">
        <f t="shared" si="1"/>
        <v>43.87374783193515</v>
      </c>
    </row>
    <row r="137" spans="1:25" ht="32.25" outlineLevel="5" thickBot="1">
      <c r="A137" s="62" t="s">
        <v>34</v>
      </c>
      <c r="B137" s="59">
        <v>951</v>
      </c>
      <c r="C137" s="60"/>
      <c r="D137" s="60" t="s">
        <v>194</v>
      </c>
      <c r="E137" s="95">
        <v>1003.4</v>
      </c>
      <c r="F137" s="39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52"/>
      <c r="W137" s="43"/>
      <c r="X137" s="95">
        <v>415.454</v>
      </c>
      <c r="Y137" s="153">
        <f t="shared" si="1"/>
        <v>41.40462427745665</v>
      </c>
    </row>
    <row r="138" spans="1:25" ht="32.25" outlineLevel="5" thickBot="1">
      <c r="A138" s="62" t="s">
        <v>35</v>
      </c>
      <c r="B138" s="59">
        <v>951</v>
      </c>
      <c r="C138" s="60"/>
      <c r="D138" s="60" t="s">
        <v>195</v>
      </c>
      <c r="E138" s="95">
        <v>538</v>
      </c>
      <c r="F138" s="39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52"/>
      <c r="W138" s="43"/>
      <c r="X138" s="95">
        <v>214.807</v>
      </c>
      <c r="Y138" s="153">
        <f aca="true" t="shared" si="2" ref="Y138:Y182">X138/E138*100</f>
        <v>39.92695167286245</v>
      </c>
    </row>
    <row r="139" spans="1:25" ht="32.25" outlineLevel="6" thickBot="1">
      <c r="A139" s="62" t="s">
        <v>36</v>
      </c>
      <c r="B139" s="59">
        <v>951</v>
      </c>
      <c r="C139" s="60"/>
      <c r="D139" s="60" t="s">
        <v>196</v>
      </c>
      <c r="E139" s="95">
        <v>652</v>
      </c>
      <c r="F139" s="57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52"/>
      <c r="W139" s="43"/>
      <c r="X139" s="95">
        <v>277.471</v>
      </c>
      <c r="Y139" s="153">
        <f t="shared" si="2"/>
        <v>42.556901840490795</v>
      </c>
    </row>
    <row r="140" spans="1:25" ht="20.25" customHeight="1" outlineLevel="6" thickBot="1">
      <c r="A140" s="8" t="s">
        <v>23</v>
      </c>
      <c r="B140" s="14">
        <v>951</v>
      </c>
      <c r="C140" s="9" t="s">
        <v>2</v>
      </c>
      <c r="D140" s="9" t="s">
        <v>197</v>
      </c>
      <c r="E140" s="138">
        <f>E141</f>
        <v>1712.2</v>
      </c>
      <c r="F140" s="57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52"/>
      <c r="W140" s="43"/>
      <c r="X140" s="138">
        <f>X141</f>
        <v>856.1</v>
      </c>
      <c r="Y140" s="130">
        <f t="shared" si="2"/>
        <v>50</v>
      </c>
    </row>
    <row r="141" spans="1:25" ht="34.5" customHeight="1" outlineLevel="6" thickBot="1">
      <c r="A141" s="58" t="s">
        <v>14</v>
      </c>
      <c r="B141" s="59">
        <v>951</v>
      </c>
      <c r="C141" s="60" t="s">
        <v>2</v>
      </c>
      <c r="D141" s="60" t="s">
        <v>198</v>
      </c>
      <c r="E141" s="95">
        <v>1712.2</v>
      </c>
      <c r="F141" s="57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52"/>
      <c r="W141" s="43"/>
      <c r="X141" s="95">
        <v>856.1</v>
      </c>
      <c r="Y141" s="130">
        <f t="shared" si="2"/>
        <v>50</v>
      </c>
    </row>
    <row r="142" spans="1:25" ht="18" customHeight="1" outlineLevel="6" thickBot="1">
      <c r="A142" s="8" t="s">
        <v>10</v>
      </c>
      <c r="B142" s="14">
        <v>951</v>
      </c>
      <c r="C142" s="9"/>
      <c r="D142" s="9" t="s">
        <v>197</v>
      </c>
      <c r="E142" s="138">
        <f>E143</f>
        <v>50</v>
      </c>
      <c r="F142" s="106" t="e">
        <f>#REF!+#REF!</f>
        <v>#REF!</v>
      </c>
      <c r="G142" s="23" t="e">
        <f>#REF!+#REF!</f>
        <v>#REF!</v>
      </c>
      <c r="H142" s="23" t="e">
        <f>#REF!+#REF!</f>
        <v>#REF!</v>
      </c>
      <c r="I142" s="23" t="e">
        <f>#REF!+#REF!</f>
        <v>#REF!</v>
      </c>
      <c r="J142" s="23" t="e">
        <f>#REF!+#REF!</f>
        <v>#REF!</v>
      </c>
      <c r="K142" s="23" t="e">
        <f>#REF!+#REF!</f>
        <v>#REF!</v>
      </c>
      <c r="L142" s="23" t="e">
        <f>#REF!+#REF!</f>
        <v>#REF!</v>
      </c>
      <c r="M142" s="23" t="e">
        <f>#REF!+#REF!</f>
        <v>#REF!</v>
      </c>
      <c r="N142" s="23" t="e">
        <f>#REF!+#REF!</f>
        <v>#REF!</v>
      </c>
      <c r="O142" s="23" t="e">
        <f>#REF!+#REF!</f>
        <v>#REF!</v>
      </c>
      <c r="P142" s="23" t="e">
        <f>#REF!+#REF!</f>
        <v>#REF!</v>
      </c>
      <c r="Q142" s="23" t="e">
        <f>#REF!+#REF!</f>
        <v>#REF!</v>
      </c>
      <c r="R142" s="23" t="e">
        <f>#REF!+#REF!</f>
        <v>#REF!</v>
      </c>
      <c r="S142" s="23" t="e">
        <f>#REF!+#REF!</f>
        <v>#REF!</v>
      </c>
      <c r="T142" s="23" t="e">
        <f>#REF!+#REF!</f>
        <v>#REF!</v>
      </c>
      <c r="U142" s="23" t="e">
        <f>#REF!+#REF!</f>
        <v>#REF!</v>
      </c>
      <c r="V142" s="51" t="e">
        <f>#REF!+#REF!</f>
        <v>#REF!</v>
      </c>
      <c r="W142" s="43" t="e">
        <f>V142/E140*100</f>
        <v>#REF!</v>
      </c>
      <c r="X142" s="138">
        <f>X143</f>
        <v>22.13</v>
      </c>
      <c r="Y142" s="130">
        <f t="shared" si="2"/>
        <v>44.26</v>
      </c>
    </row>
    <row r="143" spans="1:25" ht="33.75" customHeight="1" outlineLevel="4" thickBot="1">
      <c r="A143" s="58" t="s">
        <v>40</v>
      </c>
      <c r="B143" s="59">
        <v>951</v>
      </c>
      <c r="C143" s="60"/>
      <c r="D143" s="60" t="s">
        <v>199</v>
      </c>
      <c r="E143" s="95">
        <v>50</v>
      </c>
      <c r="F143" s="105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50" t="e">
        <f>#REF!</f>
        <v>#REF!</v>
      </c>
      <c r="W143" s="43" t="e">
        <f>V143/E141*100</f>
        <v>#REF!</v>
      </c>
      <c r="X143" s="95">
        <v>22.13</v>
      </c>
      <c r="Y143" s="153">
        <f t="shared" si="2"/>
        <v>44.26</v>
      </c>
    </row>
    <row r="144" spans="1:25" ht="33" customHeight="1" outlineLevel="6" thickBot="1">
      <c r="A144" s="8" t="s">
        <v>100</v>
      </c>
      <c r="B144" s="14">
        <v>951</v>
      </c>
      <c r="C144" s="9"/>
      <c r="D144" s="9" t="s">
        <v>197</v>
      </c>
      <c r="E144" s="138">
        <f>E145</f>
        <v>379.28</v>
      </c>
      <c r="F144" s="106" t="e">
        <f>#REF!+#REF!</f>
        <v>#REF!</v>
      </c>
      <c r="G144" s="23" t="e">
        <f>#REF!+#REF!</f>
        <v>#REF!</v>
      </c>
      <c r="H144" s="23" t="e">
        <f>#REF!+#REF!</f>
        <v>#REF!</v>
      </c>
      <c r="I144" s="23" t="e">
        <f>#REF!+#REF!</f>
        <v>#REF!</v>
      </c>
      <c r="J144" s="23" t="e">
        <f>#REF!+#REF!</f>
        <v>#REF!</v>
      </c>
      <c r="K144" s="23" t="e">
        <f>#REF!+#REF!</f>
        <v>#REF!</v>
      </c>
      <c r="L144" s="23" t="e">
        <f>#REF!+#REF!</f>
        <v>#REF!</v>
      </c>
      <c r="M144" s="23" t="e">
        <f>#REF!+#REF!</f>
        <v>#REF!</v>
      </c>
      <c r="N144" s="23" t="e">
        <f>#REF!+#REF!</f>
        <v>#REF!</v>
      </c>
      <c r="O144" s="23" t="e">
        <f>#REF!+#REF!</f>
        <v>#REF!</v>
      </c>
      <c r="P144" s="23" t="e">
        <f>#REF!+#REF!</f>
        <v>#REF!</v>
      </c>
      <c r="Q144" s="23" t="e">
        <f>#REF!+#REF!</f>
        <v>#REF!</v>
      </c>
      <c r="R144" s="23" t="e">
        <f>#REF!+#REF!</f>
        <v>#REF!</v>
      </c>
      <c r="S144" s="23" t="e">
        <f>#REF!+#REF!</f>
        <v>#REF!</v>
      </c>
      <c r="T144" s="23" t="e">
        <f>#REF!+#REF!</f>
        <v>#REF!</v>
      </c>
      <c r="U144" s="23" t="e">
        <f>#REF!+#REF!</f>
        <v>#REF!</v>
      </c>
      <c r="V144" s="51" t="e">
        <f>#REF!+#REF!</f>
        <v>#REF!</v>
      </c>
      <c r="W144" s="43" t="e">
        <f>V144/E142*100</f>
        <v>#REF!</v>
      </c>
      <c r="X144" s="138">
        <f>X145</f>
        <v>0</v>
      </c>
      <c r="Y144" s="130">
        <f t="shared" si="2"/>
        <v>0</v>
      </c>
    </row>
    <row r="145" spans="1:25" ht="48" outlineLevel="6" thickBot="1">
      <c r="A145" s="58" t="s">
        <v>101</v>
      </c>
      <c r="B145" s="59">
        <v>951</v>
      </c>
      <c r="C145" s="60"/>
      <c r="D145" s="60" t="s">
        <v>201</v>
      </c>
      <c r="E145" s="95">
        <v>379.28</v>
      </c>
      <c r="F145" s="2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1"/>
      <c r="V145" s="47"/>
      <c r="W145" s="43"/>
      <c r="X145" s="95">
        <v>0</v>
      </c>
      <c r="Y145" s="130">
        <f t="shared" si="2"/>
        <v>0</v>
      </c>
    </row>
    <row r="146" spans="1:25" ht="17.25" customHeight="1" outlineLevel="6" thickBot="1">
      <c r="A146" s="8" t="s">
        <v>11</v>
      </c>
      <c r="B146" s="14">
        <v>951</v>
      </c>
      <c r="C146" s="9"/>
      <c r="D146" s="9" t="s">
        <v>197</v>
      </c>
      <c r="E146" s="138">
        <f>E147</f>
        <v>200</v>
      </c>
      <c r="F146" s="2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1"/>
      <c r="V146" s="47"/>
      <c r="W146" s="43"/>
      <c r="X146" s="138">
        <f>X147</f>
        <v>28</v>
      </c>
      <c r="Y146" s="130">
        <f t="shared" si="2"/>
        <v>14.000000000000002</v>
      </c>
    </row>
    <row r="147" spans="1:25" ht="32.25" outlineLevel="6" thickBot="1">
      <c r="A147" s="62" t="s">
        <v>42</v>
      </c>
      <c r="B147" s="59">
        <v>951</v>
      </c>
      <c r="C147" s="60"/>
      <c r="D147" s="60" t="s">
        <v>200</v>
      </c>
      <c r="E147" s="95">
        <v>200</v>
      </c>
      <c r="F147" s="2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1"/>
      <c r="V147" s="47"/>
      <c r="W147" s="43"/>
      <c r="X147" s="95">
        <v>28</v>
      </c>
      <c r="Y147" s="153">
        <f t="shared" si="2"/>
        <v>14.000000000000002</v>
      </c>
    </row>
    <row r="148" spans="1:25" ht="16.5" outlineLevel="5" thickBot="1">
      <c r="A148" s="63" t="s">
        <v>102</v>
      </c>
      <c r="B148" s="14">
        <v>951</v>
      </c>
      <c r="C148" s="9"/>
      <c r="D148" s="9" t="s">
        <v>197</v>
      </c>
      <c r="E148" s="138">
        <f>E149</f>
        <v>3559.80185</v>
      </c>
      <c r="F148" s="2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1"/>
      <c r="V148" s="47">
        <v>110.26701</v>
      </c>
      <c r="W148" s="43">
        <f>V148/E146*100</f>
        <v>55.13350500000001</v>
      </c>
      <c r="X148" s="138">
        <f>X149</f>
        <v>1832.133</v>
      </c>
      <c r="Y148" s="130">
        <f t="shared" si="2"/>
        <v>51.46727478665702</v>
      </c>
    </row>
    <row r="149" spans="1:25" ht="33" customHeight="1" outlineLevel="5" thickBot="1">
      <c r="A149" s="62" t="s">
        <v>103</v>
      </c>
      <c r="B149" s="59">
        <v>951</v>
      </c>
      <c r="C149" s="60"/>
      <c r="D149" s="60" t="s">
        <v>202</v>
      </c>
      <c r="E149" s="95">
        <v>3559.80185</v>
      </c>
      <c r="F149" s="2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1"/>
      <c r="V149" s="47">
        <v>2639.87191</v>
      </c>
      <c r="W149" s="43">
        <f>V149/E147*100</f>
        <v>1319.935955</v>
      </c>
      <c r="X149" s="95">
        <v>1832.133</v>
      </c>
      <c r="Y149" s="153">
        <f t="shared" si="2"/>
        <v>51.46727478665702</v>
      </c>
    </row>
    <row r="150" spans="1:25" ht="22.5" customHeight="1" outlineLevel="5" thickBot="1">
      <c r="A150" s="8" t="s">
        <v>75</v>
      </c>
      <c r="B150" s="14">
        <v>951</v>
      </c>
      <c r="C150" s="9"/>
      <c r="D150" s="9" t="s">
        <v>197</v>
      </c>
      <c r="E150" s="138">
        <f>E151+E152</f>
        <v>32.73</v>
      </c>
      <c r="F150" s="2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1"/>
      <c r="V150" s="47"/>
      <c r="W150" s="43"/>
      <c r="X150" s="138">
        <f>X151+X152</f>
        <v>0</v>
      </c>
      <c r="Y150" s="130">
        <f t="shared" si="2"/>
        <v>0</v>
      </c>
    </row>
    <row r="151" spans="1:25" ht="20.25" customHeight="1" outlineLevel="5" thickBot="1">
      <c r="A151" s="62" t="s">
        <v>76</v>
      </c>
      <c r="B151" s="59">
        <v>951</v>
      </c>
      <c r="C151" s="60"/>
      <c r="D151" s="60" t="s">
        <v>203</v>
      </c>
      <c r="E151" s="95">
        <v>0.73</v>
      </c>
      <c r="F151" s="2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1"/>
      <c r="V151" s="47"/>
      <c r="W151" s="43"/>
      <c r="X151" s="95">
        <v>0</v>
      </c>
      <c r="Y151" s="130">
        <f t="shared" si="2"/>
        <v>0</v>
      </c>
    </row>
    <row r="152" spans="1:25" ht="20.25" customHeight="1" outlineLevel="5" thickBot="1">
      <c r="A152" s="58" t="s">
        <v>104</v>
      </c>
      <c r="B152" s="59">
        <v>951</v>
      </c>
      <c r="C152" s="60"/>
      <c r="D152" s="60" t="s">
        <v>204</v>
      </c>
      <c r="E152" s="95">
        <v>32</v>
      </c>
      <c r="F152" s="2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1"/>
      <c r="V152" s="47"/>
      <c r="W152" s="43"/>
      <c r="X152" s="95">
        <v>0</v>
      </c>
      <c r="Y152" s="130">
        <f t="shared" si="2"/>
        <v>0</v>
      </c>
    </row>
    <row r="153" spans="1:25" ht="26.25" customHeight="1" outlineLevel="5" thickBot="1">
      <c r="A153" s="101" t="s">
        <v>96</v>
      </c>
      <c r="B153" s="14">
        <v>951</v>
      </c>
      <c r="C153" s="9"/>
      <c r="D153" s="9" t="s">
        <v>115</v>
      </c>
      <c r="E153" s="138">
        <f>E154</f>
        <v>0</v>
      </c>
      <c r="F153" s="2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1"/>
      <c r="V153" s="47"/>
      <c r="W153" s="43"/>
      <c r="X153" s="138">
        <f>X154</f>
        <v>0</v>
      </c>
      <c r="Y153" s="130">
        <v>0</v>
      </c>
    </row>
    <row r="154" spans="1:25" ht="24" customHeight="1" outlineLevel="5" thickBot="1">
      <c r="A154" s="58" t="s">
        <v>87</v>
      </c>
      <c r="B154" s="79">
        <v>951</v>
      </c>
      <c r="C154" s="60"/>
      <c r="D154" s="60" t="s">
        <v>185</v>
      </c>
      <c r="E154" s="95">
        <v>0</v>
      </c>
      <c r="F154" s="2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1"/>
      <c r="V154" s="47"/>
      <c r="W154" s="43"/>
      <c r="X154" s="95">
        <v>0</v>
      </c>
      <c r="Y154" s="130">
        <v>0</v>
      </c>
    </row>
    <row r="155" spans="1:25" ht="24" customHeight="1" outlineLevel="5" thickBot="1">
      <c r="A155" s="8" t="s">
        <v>12</v>
      </c>
      <c r="B155" s="14">
        <v>951</v>
      </c>
      <c r="C155" s="9"/>
      <c r="D155" s="9" t="s">
        <v>115</v>
      </c>
      <c r="E155" s="138">
        <f>E156</f>
        <v>1368</v>
      </c>
      <c r="F155" s="2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1"/>
      <c r="V155" s="47"/>
      <c r="W155" s="43"/>
      <c r="X155" s="138">
        <f>X156</f>
        <v>815.404</v>
      </c>
      <c r="Y155" s="130">
        <f t="shared" si="2"/>
        <v>59.605555555555554</v>
      </c>
    </row>
    <row r="156" spans="1:25" ht="37.5" customHeight="1" outlineLevel="5" thickBot="1">
      <c r="A156" s="78" t="s">
        <v>88</v>
      </c>
      <c r="B156" s="79">
        <v>951</v>
      </c>
      <c r="C156" s="60"/>
      <c r="D156" s="60" t="s">
        <v>183</v>
      </c>
      <c r="E156" s="95">
        <v>1368</v>
      </c>
      <c r="F156" s="2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1"/>
      <c r="V156" s="47"/>
      <c r="W156" s="43"/>
      <c r="X156" s="95">
        <v>815.404</v>
      </c>
      <c r="Y156" s="153">
        <f t="shared" si="2"/>
        <v>59.605555555555554</v>
      </c>
    </row>
    <row r="157" spans="1:25" ht="19.5" outlineLevel="6" thickBot="1">
      <c r="A157" s="101" t="s">
        <v>219</v>
      </c>
      <c r="B157" s="14">
        <v>951</v>
      </c>
      <c r="C157" s="9"/>
      <c r="D157" s="9" t="s">
        <v>115</v>
      </c>
      <c r="E157" s="138">
        <f>E158</f>
        <v>0</v>
      </c>
      <c r="F157" s="19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29"/>
      <c r="V157" s="47">
        <v>0</v>
      </c>
      <c r="W157" s="43">
        <f>V157/E155*100</f>
        <v>0</v>
      </c>
      <c r="X157" s="138">
        <f>X158</f>
        <v>0</v>
      </c>
      <c r="Y157" s="130">
        <v>0</v>
      </c>
    </row>
    <row r="158" spans="1:25" ht="16.5" outlineLevel="6" thickBot="1">
      <c r="A158" s="58" t="s">
        <v>87</v>
      </c>
      <c r="B158" s="59">
        <v>951</v>
      </c>
      <c r="C158" s="60"/>
      <c r="D158" s="60" t="s">
        <v>185</v>
      </c>
      <c r="E158" s="95">
        <v>0</v>
      </c>
      <c r="F158" s="104" t="e">
        <f>#REF!</f>
        <v>#REF!</v>
      </c>
      <c r="G158" s="24" t="e">
        <f>#REF!</f>
        <v>#REF!</v>
      </c>
      <c r="H158" s="24" t="e">
        <f>#REF!</f>
        <v>#REF!</v>
      </c>
      <c r="I158" s="24" t="e">
        <f>#REF!</f>
        <v>#REF!</v>
      </c>
      <c r="J158" s="24" t="e">
        <f>#REF!</f>
        <v>#REF!</v>
      </c>
      <c r="K158" s="24" t="e">
        <f>#REF!</f>
        <v>#REF!</v>
      </c>
      <c r="L158" s="24" t="e">
        <f>#REF!</f>
        <v>#REF!</v>
      </c>
      <c r="M158" s="24" t="e">
        <f>#REF!</f>
        <v>#REF!</v>
      </c>
      <c r="N158" s="24" t="e">
        <f>#REF!</f>
        <v>#REF!</v>
      </c>
      <c r="O158" s="24" t="e">
        <f>#REF!</f>
        <v>#REF!</v>
      </c>
      <c r="P158" s="24" t="e">
        <f>#REF!</f>
        <v>#REF!</v>
      </c>
      <c r="Q158" s="24" t="e">
        <f>#REF!</f>
        <v>#REF!</v>
      </c>
      <c r="R158" s="24" t="e">
        <f>#REF!</f>
        <v>#REF!</v>
      </c>
      <c r="S158" s="24" t="e">
        <f>#REF!</f>
        <v>#REF!</v>
      </c>
      <c r="T158" s="24" t="e">
        <f>#REF!</f>
        <v>#REF!</v>
      </c>
      <c r="U158" s="24" t="e">
        <f>#REF!</f>
        <v>#REF!</v>
      </c>
      <c r="V158" s="48" t="e">
        <f>#REF!</f>
        <v>#REF!</v>
      </c>
      <c r="W158" s="43" t="e">
        <f>V158/E156*100</f>
        <v>#REF!</v>
      </c>
      <c r="X158" s="95">
        <v>0</v>
      </c>
      <c r="Y158" s="130">
        <v>0</v>
      </c>
    </row>
    <row r="159" spans="1:25" ht="16.5" outlineLevel="6" thickBot="1">
      <c r="A159" s="8" t="s">
        <v>13</v>
      </c>
      <c r="B159" s="14">
        <v>951</v>
      </c>
      <c r="C159" s="9"/>
      <c r="D159" s="9" t="s">
        <v>197</v>
      </c>
      <c r="E159" s="138">
        <f>E160</f>
        <v>764</v>
      </c>
      <c r="F159" s="97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98"/>
      <c r="W159" s="43"/>
      <c r="X159" s="138">
        <f>X160</f>
        <v>308.044</v>
      </c>
      <c r="Y159" s="130">
        <f t="shared" si="2"/>
        <v>40.31989528795811</v>
      </c>
    </row>
    <row r="160" spans="1:25" ht="32.25" outlineLevel="6" thickBot="1">
      <c r="A160" s="58" t="s">
        <v>54</v>
      </c>
      <c r="B160" s="59">
        <v>951</v>
      </c>
      <c r="C160" s="60"/>
      <c r="D160" s="60" t="s">
        <v>205</v>
      </c>
      <c r="E160" s="95">
        <v>764</v>
      </c>
      <c r="F160" s="97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98"/>
      <c r="W160" s="43"/>
      <c r="X160" s="95">
        <v>308.044</v>
      </c>
      <c r="Y160" s="153">
        <f t="shared" si="2"/>
        <v>40.31989528795811</v>
      </c>
    </row>
    <row r="161" spans="1:25" ht="16.5" outlineLevel="6" thickBot="1">
      <c r="A161" s="8" t="s">
        <v>261</v>
      </c>
      <c r="B161" s="14">
        <v>951</v>
      </c>
      <c r="C161" s="9"/>
      <c r="D161" s="9" t="s">
        <v>197</v>
      </c>
      <c r="E161" s="138">
        <f>E162</f>
        <v>24.89</v>
      </c>
      <c r="F161" s="97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98"/>
      <c r="W161" s="43"/>
      <c r="X161" s="138">
        <f>X162</f>
        <v>24.888</v>
      </c>
      <c r="Y161" s="130">
        <f t="shared" si="2"/>
        <v>99.99196464443551</v>
      </c>
    </row>
    <row r="162" spans="1:25" ht="48.75" customHeight="1" outlineLevel="6" thickBot="1">
      <c r="A162" s="58" t="s">
        <v>262</v>
      </c>
      <c r="B162" s="59">
        <v>951</v>
      </c>
      <c r="C162" s="60"/>
      <c r="D162" s="60" t="s">
        <v>269</v>
      </c>
      <c r="E162" s="95">
        <v>24.89</v>
      </c>
      <c r="F162" s="97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98"/>
      <c r="W162" s="43"/>
      <c r="X162" s="95">
        <v>24.888</v>
      </c>
      <c r="Y162" s="153">
        <f t="shared" si="2"/>
        <v>99.99196464443551</v>
      </c>
    </row>
    <row r="163" spans="1:25" ht="32.25" outlineLevel="6" thickBot="1">
      <c r="A163" s="63" t="s">
        <v>16</v>
      </c>
      <c r="B163" s="14">
        <v>951</v>
      </c>
      <c r="C163" s="9"/>
      <c r="D163" s="9" t="s">
        <v>197</v>
      </c>
      <c r="E163" s="138">
        <f>E164</f>
        <v>2500</v>
      </c>
      <c r="F163" s="54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52"/>
      <c r="W163" s="43"/>
      <c r="X163" s="138">
        <f>X164</f>
        <v>1245</v>
      </c>
      <c r="Y163" s="153">
        <f t="shared" si="2"/>
        <v>49.8</v>
      </c>
    </row>
    <row r="164" spans="1:25" ht="32.25" outlineLevel="6" thickBot="1">
      <c r="A164" s="62" t="s">
        <v>57</v>
      </c>
      <c r="B164" s="59">
        <v>951</v>
      </c>
      <c r="C164" s="60"/>
      <c r="D164" s="60" t="s">
        <v>206</v>
      </c>
      <c r="E164" s="95">
        <v>2500</v>
      </c>
      <c r="F164" s="103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 t="e">
        <f>#REF!</f>
        <v>#REF!</v>
      </c>
      <c r="P164" s="25" t="e">
        <f>#REF!</f>
        <v>#REF!</v>
      </c>
      <c r="Q164" s="25" t="e">
        <f>#REF!</f>
        <v>#REF!</v>
      </c>
      <c r="R164" s="25" t="e">
        <f>#REF!</f>
        <v>#REF!</v>
      </c>
      <c r="S164" s="25" t="e">
        <f>#REF!</f>
        <v>#REF!</v>
      </c>
      <c r="T164" s="25" t="e">
        <f>#REF!</f>
        <v>#REF!</v>
      </c>
      <c r="U164" s="25" t="e">
        <f>#REF!</f>
        <v>#REF!</v>
      </c>
      <c r="V164" s="49" t="e">
        <f>#REF!</f>
        <v>#REF!</v>
      </c>
      <c r="W164" s="43" t="e">
        <f>V164/E160*100</f>
        <v>#REF!</v>
      </c>
      <c r="X164" s="95">
        <v>1245</v>
      </c>
      <c r="Y164" s="153">
        <f t="shared" si="2"/>
        <v>49.8</v>
      </c>
    </row>
    <row r="165" spans="1:25" ht="16.5" outlineLevel="6" thickBot="1">
      <c r="A165" s="8" t="s">
        <v>21</v>
      </c>
      <c r="B165" s="14">
        <v>951</v>
      </c>
      <c r="C165" s="9"/>
      <c r="D165" s="9" t="s">
        <v>197</v>
      </c>
      <c r="E165" s="138">
        <f>E166</f>
        <v>50</v>
      </c>
      <c r="F165" s="105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46" t="e">
        <f>#REF!</f>
        <v>#REF!</v>
      </c>
      <c r="W165" s="43" t="e">
        <f aca="true" t="shared" si="3" ref="W165:W170">V165/E163*100</f>
        <v>#REF!</v>
      </c>
      <c r="X165" s="138">
        <f>X166</f>
        <v>8.515</v>
      </c>
      <c r="Y165" s="130">
        <f t="shared" si="2"/>
        <v>17.03</v>
      </c>
    </row>
    <row r="166" spans="1:25" ht="32.25" customHeight="1" outlineLevel="6" thickBot="1">
      <c r="A166" s="58" t="s">
        <v>58</v>
      </c>
      <c r="B166" s="59">
        <v>951</v>
      </c>
      <c r="C166" s="60"/>
      <c r="D166" s="60" t="s">
        <v>207</v>
      </c>
      <c r="E166" s="95">
        <v>50</v>
      </c>
      <c r="F166" s="104" t="e">
        <f>#REF!</f>
        <v>#REF!</v>
      </c>
      <c r="G166" s="24" t="e">
        <f>#REF!</f>
        <v>#REF!</v>
      </c>
      <c r="H166" s="24" t="e">
        <f>#REF!</f>
        <v>#REF!</v>
      </c>
      <c r="I166" s="24" t="e">
        <f>#REF!</f>
        <v>#REF!</v>
      </c>
      <c r="J166" s="24" t="e">
        <f>#REF!</f>
        <v>#REF!</v>
      </c>
      <c r="K166" s="24" t="e">
        <f>#REF!</f>
        <v>#REF!</v>
      </c>
      <c r="L166" s="24" t="e">
        <f>#REF!</f>
        <v>#REF!</v>
      </c>
      <c r="M166" s="24" t="e">
        <f>#REF!</f>
        <v>#REF!</v>
      </c>
      <c r="N166" s="24" t="e">
        <f>#REF!</f>
        <v>#REF!</v>
      </c>
      <c r="O166" s="24" t="e">
        <f>#REF!</f>
        <v>#REF!</v>
      </c>
      <c r="P166" s="24" t="e">
        <f>#REF!</f>
        <v>#REF!</v>
      </c>
      <c r="Q166" s="24" t="e">
        <f>#REF!</f>
        <v>#REF!</v>
      </c>
      <c r="R166" s="24" t="e">
        <f>#REF!</f>
        <v>#REF!</v>
      </c>
      <c r="S166" s="24" t="e">
        <f>#REF!</f>
        <v>#REF!</v>
      </c>
      <c r="T166" s="24" t="e">
        <f>#REF!</f>
        <v>#REF!</v>
      </c>
      <c r="U166" s="24" t="e">
        <f>#REF!</f>
        <v>#REF!</v>
      </c>
      <c r="V166" s="48" t="e">
        <f>#REF!</f>
        <v>#REF!</v>
      </c>
      <c r="W166" s="43" t="e">
        <f t="shared" si="3"/>
        <v>#REF!</v>
      </c>
      <c r="X166" s="95">
        <v>8.515</v>
      </c>
      <c r="Y166" s="153">
        <f t="shared" si="2"/>
        <v>17.03</v>
      </c>
    </row>
    <row r="167" spans="1:25" ht="18.75" customHeight="1" outlineLevel="6" thickBot="1">
      <c r="A167" s="8" t="s">
        <v>59</v>
      </c>
      <c r="B167" s="14">
        <v>951</v>
      </c>
      <c r="C167" s="9"/>
      <c r="D167" s="9" t="s">
        <v>197</v>
      </c>
      <c r="E167" s="138">
        <f>E168</f>
        <v>100</v>
      </c>
      <c r="F167" s="2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30"/>
      <c r="V167" s="47">
        <v>48.715</v>
      </c>
      <c r="W167" s="43">
        <f t="shared" si="3"/>
        <v>97.43</v>
      </c>
      <c r="X167" s="138">
        <f>X168</f>
        <v>0</v>
      </c>
      <c r="Y167" s="130">
        <f t="shared" si="2"/>
        <v>0</v>
      </c>
    </row>
    <row r="168" spans="1:25" ht="48.75" customHeight="1" outlineLevel="6" thickBot="1">
      <c r="A168" s="58" t="s">
        <v>60</v>
      </c>
      <c r="B168" s="59">
        <v>951</v>
      </c>
      <c r="C168" s="60"/>
      <c r="D168" s="60" t="s">
        <v>208</v>
      </c>
      <c r="E168" s="95">
        <v>100</v>
      </c>
      <c r="F168" s="104" t="e">
        <f>#REF!</f>
        <v>#REF!</v>
      </c>
      <c r="G168" s="24" t="e">
        <f>#REF!</f>
        <v>#REF!</v>
      </c>
      <c r="H168" s="24" t="e">
        <f>#REF!</f>
        <v>#REF!</v>
      </c>
      <c r="I168" s="24" t="e">
        <f>#REF!</f>
        <v>#REF!</v>
      </c>
      <c r="J168" s="24" t="e">
        <f>#REF!</f>
        <v>#REF!</v>
      </c>
      <c r="K168" s="24" t="e">
        <f>#REF!</f>
        <v>#REF!</v>
      </c>
      <c r="L168" s="24" t="e">
        <f>#REF!</f>
        <v>#REF!</v>
      </c>
      <c r="M168" s="24" t="e">
        <f>#REF!</f>
        <v>#REF!</v>
      </c>
      <c r="N168" s="24" t="e">
        <f>#REF!</f>
        <v>#REF!</v>
      </c>
      <c r="O168" s="24" t="e">
        <f>#REF!</f>
        <v>#REF!</v>
      </c>
      <c r="P168" s="24" t="e">
        <f>#REF!</f>
        <v>#REF!</v>
      </c>
      <c r="Q168" s="24" t="e">
        <f>#REF!</f>
        <v>#REF!</v>
      </c>
      <c r="R168" s="24" t="e">
        <f>#REF!</f>
        <v>#REF!</v>
      </c>
      <c r="S168" s="24" t="e">
        <f>#REF!</f>
        <v>#REF!</v>
      </c>
      <c r="T168" s="24" t="e">
        <f>#REF!</f>
        <v>#REF!</v>
      </c>
      <c r="U168" s="24" t="e">
        <f>#REF!</f>
        <v>#REF!</v>
      </c>
      <c r="V168" s="48" t="e">
        <f>#REF!</f>
        <v>#REF!</v>
      </c>
      <c r="W168" s="43" t="e">
        <f t="shared" si="3"/>
        <v>#REF!</v>
      </c>
      <c r="X168" s="95">
        <v>0</v>
      </c>
      <c r="Y168" s="130">
        <f t="shared" si="2"/>
        <v>0</v>
      </c>
    </row>
    <row r="169" spans="1:25" ht="18" customHeight="1" outlineLevel="6" thickBot="1">
      <c r="A169" s="63" t="s">
        <v>22</v>
      </c>
      <c r="B169" s="14">
        <v>951</v>
      </c>
      <c r="C169" s="9"/>
      <c r="D169" s="9" t="s">
        <v>197</v>
      </c>
      <c r="E169" s="138">
        <f>E170</f>
        <v>20294</v>
      </c>
      <c r="F169" s="106" t="e">
        <f>#REF!</f>
        <v>#REF!</v>
      </c>
      <c r="G169" s="23" t="e">
        <f>#REF!</f>
        <v>#REF!</v>
      </c>
      <c r="H169" s="23" t="e">
        <f>#REF!</f>
        <v>#REF!</v>
      </c>
      <c r="I169" s="23" t="e">
        <f>#REF!</f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3" t="e">
        <f>#REF!</f>
        <v>#REF!</v>
      </c>
      <c r="P169" s="23" t="e">
        <f>#REF!</f>
        <v>#REF!</v>
      </c>
      <c r="Q169" s="23" t="e">
        <f>#REF!</f>
        <v>#REF!</v>
      </c>
      <c r="R169" s="23" t="e">
        <f>#REF!</f>
        <v>#REF!</v>
      </c>
      <c r="S169" s="23" t="e">
        <f>#REF!</f>
        <v>#REF!</v>
      </c>
      <c r="T169" s="23" t="e">
        <f>#REF!</f>
        <v>#REF!</v>
      </c>
      <c r="U169" s="23" t="e">
        <f>#REF!</f>
        <v>#REF!</v>
      </c>
      <c r="V169" s="51" t="e">
        <f>#REF!</f>
        <v>#REF!</v>
      </c>
      <c r="W169" s="43" t="e">
        <f t="shared" si="3"/>
        <v>#REF!</v>
      </c>
      <c r="X169" s="138">
        <f>X170</f>
        <v>9647</v>
      </c>
      <c r="Y169" s="130">
        <f t="shared" si="2"/>
        <v>47.536217601261455</v>
      </c>
    </row>
    <row r="170" spans="1:25" ht="48" outlineLevel="6" thickBot="1">
      <c r="A170" s="58" t="s">
        <v>61</v>
      </c>
      <c r="B170" s="59">
        <v>951</v>
      </c>
      <c r="C170" s="60"/>
      <c r="D170" s="60" t="s">
        <v>209</v>
      </c>
      <c r="E170" s="95">
        <v>20294</v>
      </c>
      <c r="F170" s="105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3" t="e">
        <f t="shared" si="3"/>
        <v>#REF!</v>
      </c>
      <c r="X170" s="95">
        <v>9647</v>
      </c>
      <c r="Y170" s="153">
        <f t="shared" si="2"/>
        <v>47.536217601261455</v>
      </c>
    </row>
    <row r="171" spans="1:25" ht="33.75" customHeight="1" outlineLevel="6" thickBot="1">
      <c r="A171" s="107" t="s">
        <v>20</v>
      </c>
      <c r="B171" s="108" t="s">
        <v>19</v>
      </c>
      <c r="C171" s="109"/>
      <c r="D171" s="108" t="s">
        <v>181</v>
      </c>
      <c r="E171" s="139">
        <f>E180+E174+E172+E178+E176</f>
        <v>4336</v>
      </c>
      <c r="F171" s="39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56"/>
      <c r="W171" s="43"/>
      <c r="X171" s="139">
        <f>X180+X174+X172+X178+X176</f>
        <v>2366.112</v>
      </c>
      <c r="Y171" s="153">
        <f t="shared" si="2"/>
        <v>54.5690036900369</v>
      </c>
    </row>
    <row r="172" spans="1:25" ht="33.75" customHeight="1" outlineLevel="6" thickBot="1">
      <c r="A172" s="101" t="s">
        <v>109</v>
      </c>
      <c r="B172" s="112" t="s">
        <v>19</v>
      </c>
      <c r="C172" s="113"/>
      <c r="D172" s="112" t="s">
        <v>197</v>
      </c>
      <c r="E172" s="145">
        <f>E173</f>
        <v>200</v>
      </c>
      <c r="F172" s="39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56"/>
      <c r="W172" s="43"/>
      <c r="X172" s="145">
        <v>88.738</v>
      </c>
      <c r="Y172" s="153">
        <f t="shared" si="2"/>
        <v>44.369</v>
      </c>
    </row>
    <row r="173" spans="1:26" ht="16.5" outlineLevel="6" thickBot="1">
      <c r="A173" s="58" t="s">
        <v>87</v>
      </c>
      <c r="B173" s="114" t="s">
        <v>19</v>
      </c>
      <c r="C173" s="115"/>
      <c r="D173" s="114" t="s">
        <v>185</v>
      </c>
      <c r="E173" s="146">
        <v>200</v>
      </c>
      <c r="F173" s="102" t="e">
        <f>#REF!+#REF!</f>
        <v>#REF!</v>
      </c>
      <c r="G173" s="22" t="e">
        <f>#REF!+#REF!</f>
        <v>#REF!</v>
      </c>
      <c r="H173" s="22" t="e">
        <f>#REF!+#REF!</f>
        <v>#REF!</v>
      </c>
      <c r="I173" s="22" t="e">
        <f>#REF!+#REF!</f>
        <v>#REF!</v>
      </c>
      <c r="J173" s="22" t="e">
        <f>#REF!+#REF!</f>
        <v>#REF!</v>
      </c>
      <c r="K173" s="22" t="e">
        <f>#REF!+#REF!</f>
        <v>#REF!</v>
      </c>
      <c r="L173" s="22" t="e">
        <f>#REF!+#REF!</f>
        <v>#REF!</v>
      </c>
      <c r="M173" s="22" t="e">
        <f>#REF!+#REF!</f>
        <v>#REF!</v>
      </c>
      <c r="N173" s="22" t="e">
        <f>#REF!+#REF!</f>
        <v>#REF!</v>
      </c>
      <c r="O173" s="22" t="e">
        <f>#REF!+#REF!</f>
        <v>#REF!</v>
      </c>
      <c r="P173" s="22" t="e">
        <f>#REF!+#REF!</f>
        <v>#REF!</v>
      </c>
      <c r="Q173" s="22" t="e">
        <f>#REF!+#REF!</f>
        <v>#REF!</v>
      </c>
      <c r="R173" s="22" t="e">
        <f>#REF!+#REF!</f>
        <v>#REF!</v>
      </c>
      <c r="S173" s="22" t="e">
        <f>#REF!+#REF!</f>
        <v>#REF!</v>
      </c>
      <c r="T173" s="22" t="e">
        <f>#REF!+#REF!</f>
        <v>#REF!</v>
      </c>
      <c r="U173" s="22" t="e">
        <f>#REF!+#REF!</f>
        <v>#REF!</v>
      </c>
      <c r="V173" s="44" t="e">
        <f>#REF!+#REF!</f>
        <v>#REF!</v>
      </c>
      <c r="W173" s="43" t="e">
        <f>V173/E171*100</f>
        <v>#REF!</v>
      </c>
      <c r="X173" s="146">
        <v>88.74</v>
      </c>
      <c r="Y173" s="130">
        <f t="shared" si="2"/>
        <v>44.37</v>
      </c>
      <c r="Z173" s="154"/>
    </row>
    <row r="174" spans="1:25" ht="16.5" outlineLevel="6" thickBot="1">
      <c r="A174" s="101" t="s">
        <v>96</v>
      </c>
      <c r="B174" s="112" t="s">
        <v>19</v>
      </c>
      <c r="C174" s="113"/>
      <c r="D174" s="112" t="s">
        <v>197</v>
      </c>
      <c r="E174" s="145">
        <f>E175</f>
        <v>350</v>
      </c>
      <c r="F174" s="91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3"/>
      <c r="W174" s="43"/>
      <c r="X174" s="145">
        <f>X175</f>
        <v>64.647</v>
      </c>
      <c r="Y174" s="130">
        <f t="shared" si="2"/>
        <v>18.470571428571432</v>
      </c>
    </row>
    <row r="175" spans="1:26" ht="16.5" outlineLevel="6" thickBot="1">
      <c r="A175" s="58" t="s">
        <v>87</v>
      </c>
      <c r="B175" s="114" t="s">
        <v>19</v>
      </c>
      <c r="C175" s="115"/>
      <c r="D175" s="114" t="s">
        <v>185</v>
      </c>
      <c r="E175" s="146">
        <v>350</v>
      </c>
      <c r="F175" s="91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3"/>
      <c r="W175" s="43"/>
      <c r="X175" s="146">
        <v>64.647</v>
      </c>
      <c r="Y175" s="130">
        <f t="shared" si="2"/>
        <v>18.470571428571432</v>
      </c>
      <c r="Z175" s="154"/>
    </row>
    <row r="176" spans="1:25" ht="16.5" outlineLevel="6" thickBot="1">
      <c r="A176" s="8" t="s">
        <v>12</v>
      </c>
      <c r="B176" s="112" t="s">
        <v>19</v>
      </c>
      <c r="C176" s="113"/>
      <c r="D176" s="112" t="s">
        <v>197</v>
      </c>
      <c r="E176" s="145">
        <f>E177</f>
        <v>0</v>
      </c>
      <c r="F176" s="91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3"/>
      <c r="W176" s="43"/>
      <c r="X176" s="145">
        <f>X177</f>
        <v>17.322</v>
      </c>
      <c r="Y176" s="130">
        <v>0</v>
      </c>
    </row>
    <row r="177" spans="1:25" ht="16.5" outlineLevel="6" thickBot="1">
      <c r="A177" s="58" t="s">
        <v>87</v>
      </c>
      <c r="B177" s="114" t="s">
        <v>19</v>
      </c>
      <c r="C177" s="115"/>
      <c r="D177" s="114" t="s">
        <v>185</v>
      </c>
      <c r="E177" s="146">
        <v>0</v>
      </c>
      <c r="F177" s="91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3"/>
      <c r="W177" s="43"/>
      <c r="X177" s="146">
        <v>17.322</v>
      </c>
      <c r="Y177" s="130">
        <v>0</v>
      </c>
    </row>
    <row r="178" spans="1:25" ht="16.5" outlineLevel="6" thickBot="1">
      <c r="A178" s="8" t="s">
        <v>220</v>
      </c>
      <c r="B178" s="14">
        <v>953</v>
      </c>
      <c r="C178" s="9"/>
      <c r="D178" s="9" t="s">
        <v>197</v>
      </c>
      <c r="E178" s="138">
        <f>E179</f>
        <v>0</v>
      </c>
      <c r="F178" s="91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3"/>
      <c r="W178" s="43"/>
      <c r="X178" s="138">
        <f>X179</f>
        <v>0</v>
      </c>
      <c r="Y178" s="130">
        <v>0</v>
      </c>
    </row>
    <row r="179" spans="1:25" ht="32.25" outlineLevel="6" thickBot="1">
      <c r="A179" s="62" t="s">
        <v>221</v>
      </c>
      <c r="B179" s="59">
        <v>953</v>
      </c>
      <c r="C179" s="60"/>
      <c r="D179" s="60" t="s">
        <v>222</v>
      </c>
      <c r="E179" s="95">
        <v>0</v>
      </c>
      <c r="F179" s="91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3"/>
      <c r="W179" s="43"/>
      <c r="X179" s="95">
        <v>0</v>
      </c>
      <c r="Y179" s="130">
        <v>0</v>
      </c>
    </row>
    <row r="180" spans="1:25" ht="16.5" outlineLevel="6" thickBot="1">
      <c r="A180" s="8" t="s">
        <v>15</v>
      </c>
      <c r="B180" s="14">
        <v>953</v>
      </c>
      <c r="C180" s="9"/>
      <c r="D180" s="9" t="s">
        <v>197</v>
      </c>
      <c r="E180" s="138">
        <f>E181</f>
        <v>3786</v>
      </c>
      <c r="F180" s="91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3"/>
      <c r="W180" s="43"/>
      <c r="X180" s="138">
        <f>X181</f>
        <v>2195.405</v>
      </c>
      <c r="Y180" s="130">
        <f t="shared" si="2"/>
        <v>57.98745377707344</v>
      </c>
    </row>
    <row r="181" spans="1:25" ht="48" outlineLevel="6" thickBot="1">
      <c r="A181" s="62" t="s">
        <v>72</v>
      </c>
      <c r="B181" s="59">
        <v>953</v>
      </c>
      <c r="C181" s="60"/>
      <c r="D181" s="60" t="s">
        <v>210</v>
      </c>
      <c r="E181" s="95">
        <v>3786</v>
      </c>
      <c r="F181" s="91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3"/>
      <c r="W181" s="43"/>
      <c r="X181" s="95">
        <v>2195.405</v>
      </c>
      <c r="Y181" s="153">
        <f t="shared" si="2"/>
        <v>57.98745377707344</v>
      </c>
    </row>
    <row r="182" spans="1:25" ht="19.5" outlineLevel="6" thickBot="1">
      <c r="A182" s="35" t="s">
        <v>3</v>
      </c>
      <c r="B182" s="35"/>
      <c r="C182" s="35"/>
      <c r="D182" s="35"/>
      <c r="E182" s="147">
        <f>E9+E116</f>
        <v>610212.831</v>
      </c>
      <c r="F182" s="39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52"/>
      <c r="W182" s="43"/>
      <c r="X182" s="147">
        <f>X9+X116</f>
        <v>313966.74400000006</v>
      </c>
      <c r="Y182" s="155">
        <f t="shared" si="2"/>
        <v>51.45200625910798</v>
      </c>
    </row>
    <row r="183" spans="1:23" ht="49.5" customHeight="1" outlineLevel="6">
      <c r="A183" s="1"/>
      <c r="B183" s="17"/>
      <c r="C183" s="1"/>
      <c r="D183" s="1"/>
      <c r="E183" s="150"/>
      <c r="F183" s="39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52"/>
      <c r="W183" s="43"/>
    </row>
    <row r="184" spans="1:23" ht="18.75">
      <c r="A184" s="3"/>
      <c r="B184" s="3"/>
      <c r="C184" s="3"/>
      <c r="D184" s="3"/>
      <c r="E184" s="151"/>
      <c r="F184" s="27" t="e">
        <f>#REF!+#REF!+F173+F119</f>
        <v>#REF!</v>
      </c>
      <c r="G184" s="27" t="e">
        <f>#REF!+#REF!+G173+G119</f>
        <v>#REF!</v>
      </c>
      <c r="H184" s="27" t="e">
        <f>#REF!+#REF!+H173+H119</f>
        <v>#REF!</v>
      </c>
      <c r="I184" s="27" t="e">
        <f>#REF!+#REF!+I173+I119</f>
        <v>#REF!</v>
      </c>
      <c r="J184" s="27" t="e">
        <f>#REF!+#REF!+J173+J119</f>
        <v>#REF!</v>
      </c>
      <c r="K184" s="27" t="e">
        <f>#REF!+#REF!+K173+K119</f>
        <v>#REF!</v>
      </c>
      <c r="L184" s="27" t="e">
        <f>#REF!+#REF!+L173+L119</f>
        <v>#REF!</v>
      </c>
      <c r="M184" s="27" t="e">
        <f>#REF!+#REF!+M173+M119</f>
        <v>#REF!</v>
      </c>
      <c r="N184" s="27" t="e">
        <f>#REF!+#REF!+N173+N119</f>
        <v>#REF!</v>
      </c>
      <c r="O184" s="27" t="e">
        <f>#REF!+#REF!+O173+O119</f>
        <v>#REF!</v>
      </c>
      <c r="P184" s="27" t="e">
        <f>#REF!+#REF!+P173+P119</f>
        <v>#REF!</v>
      </c>
      <c r="Q184" s="27" t="e">
        <f>#REF!+#REF!+Q173+Q119</f>
        <v>#REF!</v>
      </c>
      <c r="R184" s="27" t="e">
        <f>#REF!+#REF!+R173+R119</f>
        <v>#REF!</v>
      </c>
      <c r="S184" s="27" t="e">
        <f>#REF!+#REF!+S173+S119</f>
        <v>#REF!</v>
      </c>
      <c r="T184" s="27" t="e">
        <f>#REF!+#REF!+T173+T119</f>
        <v>#REF!</v>
      </c>
      <c r="U184" s="27" t="e">
        <f>#REF!+#REF!+U173+U119</f>
        <v>#REF!</v>
      </c>
      <c r="V184" s="53" t="e">
        <f>#REF!+#REF!+V173+V119</f>
        <v>#REF!</v>
      </c>
      <c r="W184" s="40" t="e">
        <f>V184/E182*100</f>
        <v>#REF!</v>
      </c>
    </row>
    <row r="185" spans="6:21" ht="15.7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6:21" ht="15.7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</sheetData>
  <sheetProtection/>
  <autoFilter ref="A8:Y8"/>
  <mergeCells count="5">
    <mergeCell ref="A6:T6"/>
    <mergeCell ref="A5:T5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2017-08-24T22:45:20Z</cp:lastPrinted>
  <dcterms:created xsi:type="dcterms:W3CDTF">2008-11-11T04:53:42Z</dcterms:created>
  <dcterms:modified xsi:type="dcterms:W3CDTF">2017-08-24T22:49:55Z</dcterms:modified>
  <cp:category/>
  <cp:version/>
  <cp:contentType/>
  <cp:contentStatus/>
</cp:coreProperties>
</file>